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U:\OPEN\Document berekening beleidsnormen\"/>
    </mc:Choice>
  </mc:AlternateContent>
  <xr:revisionPtr revIDLastSave="0" documentId="13_ncr:1_{2FC66ECB-14EA-452A-8189-6F8A2F836D19}" xr6:coauthVersionLast="47" xr6:coauthVersionMax="47" xr10:uidLastSave="{00000000-0000-0000-0000-000000000000}"/>
  <bookViews>
    <workbookView xWindow="-120" yWindow="-120" windowWidth="29040" windowHeight="15840" xr2:uid="{D2164CFE-D520-4AEA-B749-F030411C0FB3}"/>
  </bookViews>
  <sheets>
    <sheet name="Berekeningen" sheetId="1" r:id="rId1"/>
    <sheet name="Groennorm" sheetId="3" r:id="rId2"/>
    <sheet name="Parkeernorm" sheetId="2" r:id="rId3"/>
    <sheet name="Waterberging" sheetId="4" r:id="rId4"/>
    <sheet name="Blanco"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8" i="1" l="1"/>
  <c r="K41" i="1" s="1"/>
  <c r="K46" i="1" s="1"/>
  <c r="K50" i="1"/>
  <c r="M155" i="5"/>
  <c r="M154" i="5"/>
  <c r="M153" i="5"/>
  <c r="M152" i="5"/>
  <c r="M151" i="5"/>
  <c r="M150" i="5"/>
  <c r="M149" i="5"/>
  <c r="M148" i="5"/>
  <c r="M147" i="5"/>
  <c r="M146" i="5"/>
  <c r="M145" i="5"/>
  <c r="M144" i="5"/>
  <c r="M143" i="5"/>
  <c r="M142" i="5"/>
  <c r="M141" i="5"/>
  <c r="M140" i="5"/>
  <c r="M139" i="5"/>
  <c r="M138" i="5"/>
  <c r="M137" i="5"/>
  <c r="M136" i="5"/>
  <c r="M135" i="5"/>
  <c r="M134" i="5"/>
  <c r="M133" i="5"/>
  <c r="M132" i="5"/>
  <c r="M131" i="5"/>
  <c r="M130" i="5"/>
  <c r="M129" i="5"/>
  <c r="M128" i="5"/>
  <c r="M127" i="5"/>
  <c r="M126" i="5"/>
  <c r="M125" i="5"/>
  <c r="M124" i="5"/>
  <c r="M123" i="5"/>
  <c r="M122" i="5"/>
  <c r="M121" i="5"/>
  <c r="M120" i="5"/>
  <c r="M119" i="5"/>
  <c r="M118" i="5"/>
  <c r="M117" i="5"/>
  <c r="M116" i="5"/>
  <c r="M115" i="5"/>
  <c r="M114" i="5"/>
  <c r="M113" i="5"/>
  <c r="M112" i="5"/>
  <c r="M111" i="5"/>
  <c r="M110" i="5"/>
  <c r="M109" i="5"/>
  <c r="M108" i="5"/>
  <c r="M107" i="5"/>
  <c r="M106" i="5"/>
  <c r="M105" i="5"/>
  <c r="M104" i="5"/>
  <c r="M103" i="5"/>
  <c r="M102" i="5"/>
  <c r="M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K72" i="5" a="1"/>
  <c r="K72" i="5" s="1"/>
  <c r="L72" i="5" s="1"/>
  <c r="M71" i="5"/>
  <c r="K71" i="5" a="1"/>
  <c r="K71" i="5" s="1"/>
  <c r="C69" i="5"/>
  <c r="K74" i="5" s="1" a="1"/>
  <c r="K74" i="5" s="1"/>
  <c r="L74" i="5" s="1"/>
  <c r="K53" i="5"/>
  <c r="K52" i="5"/>
  <c r="K32" i="5"/>
  <c r="K40" i="5" s="1"/>
  <c r="K44" i="5" s="1"/>
  <c r="K50" i="5" s="1"/>
  <c r="I25" i="5"/>
  <c r="K25" i="5" s="1"/>
  <c r="K15" i="5"/>
  <c r="I26" i="5" s="1"/>
  <c r="K26" i="5" s="1"/>
  <c r="K60" i="1"/>
  <c r="K58" i="1"/>
  <c r="K56" i="5" l="1"/>
  <c r="L71" i="5"/>
  <c r="I24" i="5"/>
  <c r="K24" i="5" s="1"/>
  <c r="K155" i="5" a="1"/>
  <c r="K155" i="5" s="1"/>
  <c r="L155" i="5" s="1"/>
  <c r="K154" i="5" a="1"/>
  <c r="K154" i="5" s="1"/>
  <c r="L154" i="5" s="1"/>
  <c r="K153" i="5" a="1"/>
  <c r="K153" i="5" s="1"/>
  <c r="L153" i="5" s="1"/>
  <c r="K152" i="5" a="1"/>
  <c r="K152" i="5" s="1"/>
  <c r="L152" i="5" s="1"/>
  <c r="K151" i="5" a="1"/>
  <c r="K151" i="5" s="1"/>
  <c r="L151" i="5" s="1"/>
  <c r="K150" i="5" a="1"/>
  <c r="K150" i="5" s="1"/>
  <c r="L150" i="5" s="1"/>
  <c r="K149" i="5" a="1"/>
  <c r="K149" i="5" s="1"/>
  <c r="L149" i="5" s="1"/>
  <c r="K148" i="5" a="1"/>
  <c r="K148" i="5" s="1"/>
  <c r="L148" i="5" s="1"/>
  <c r="K147" i="5" a="1"/>
  <c r="K147" i="5" s="1"/>
  <c r="L147" i="5" s="1"/>
  <c r="K146" i="5" a="1"/>
  <c r="K146" i="5" s="1"/>
  <c r="L146" i="5" s="1"/>
  <c r="K145" i="5" a="1"/>
  <c r="K145" i="5" s="1"/>
  <c r="L145" i="5" s="1"/>
  <c r="K144" i="5" a="1"/>
  <c r="K144" i="5" s="1"/>
  <c r="L144" i="5" s="1"/>
  <c r="K143" i="5" a="1"/>
  <c r="K143" i="5" s="1"/>
  <c r="L143" i="5" s="1"/>
  <c r="K142" i="5" a="1"/>
  <c r="K142" i="5" s="1"/>
  <c r="L142" i="5" s="1"/>
  <c r="K141" i="5" a="1"/>
  <c r="K141" i="5" s="1"/>
  <c r="L141" i="5" s="1"/>
  <c r="K140" i="5" a="1"/>
  <c r="K140" i="5" s="1"/>
  <c r="L140" i="5" s="1"/>
  <c r="K139" i="5" a="1"/>
  <c r="K139" i="5" s="1"/>
  <c r="L139" i="5" s="1"/>
  <c r="K138" i="5" a="1"/>
  <c r="K138" i="5" s="1"/>
  <c r="L138" i="5" s="1"/>
  <c r="K137" i="5" a="1"/>
  <c r="K137" i="5" s="1"/>
  <c r="L137" i="5" s="1"/>
  <c r="K136" i="5" a="1"/>
  <c r="K136" i="5" s="1"/>
  <c r="L136" i="5" s="1"/>
  <c r="K135" i="5" a="1"/>
  <c r="K135" i="5" s="1"/>
  <c r="L135" i="5" s="1"/>
  <c r="K134" i="5" a="1"/>
  <c r="K134" i="5" s="1"/>
  <c r="L134" i="5" s="1"/>
  <c r="K133" i="5" a="1"/>
  <c r="K133" i="5" s="1"/>
  <c r="L133" i="5" s="1"/>
  <c r="K132" i="5" a="1"/>
  <c r="K132" i="5" s="1"/>
  <c r="L132" i="5" s="1"/>
  <c r="K131" i="5" a="1"/>
  <c r="K131" i="5" s="1"/>
  <c r="L131" i="5" s="1"/>
  <c r="K130" i="5" a="1"/>
  <c r="K130" i="5" s="1"/>
  <c r="L130" i="5" s="1"/>
  <c r="K129" i="5" a="1"/>
  <c r="K129" i="5" s="1"/>
  <c r="L129" i="5" s="1"/>
  <c r="K128" i="5" a="1"/>
  <c r="K128" i="5" s="1"/>
  <c r="L128" i="5" s="1"/>
  <c r="K127" i="5" a="1"/>
  <c r="K127" i="5" s="1"/>
  <c r="L127" i="5" s="1"/>
  <c r="K126" i="5" a="1"/>
  <c r="K126" i="5" s="1"/>
  <c r="L126" i="5" s="1"/>
  <c r="K125" i="5" a="1"/>
  <c r="K125" i="5" s="1"/>
  <c r="L125" i="5" s="1"/>
  <c r="K124" i="5" a="1"/>
  <c r="K124" i="5" s="1"/>
  <c r="L124" i="5" s="1"/>
  <c r="K123" i="5" a="1"/>
  <c r="K123" i="5" s="1"/>
  <c r="L123" i="5" s="1"/>
  <c r="K122" i="5" a="1"/>
  <c r="K122" i="5" s="1"/>
  <c r="L122" i="5" s="1"/>
  <c r="K121" i="5" a="1"/>
  <c r="K121" i="5" s="1"/>
  <c r="L121" i="5" s="1"/>
  <c r="K120" i="5" a="1"/>
  <c r="K120" i="5" s="1"/>
  <c r="L120" i="5" s="1"/>
  <c r="K119" i="5" a="1"/>
  <c r="K119" i="5" s="1"/>
  <c r="L119" i="5" s="1"/>
  <c r="K118" i="5" a="1"/>
  <c r="K118" i="5" s="1"/>
  <c r="L118" i="5" s="1"/>
  <c r="K117" i="5" a="1"/>
  <c r="K117" i="5" s="1"/>
  <c r="L117" i="5" s="1"/>
  <c r="K116" i="5" a="1"/>
  <c r="K116" i="5" s="1"/>
  <c r="L116" i="5" s="1"/>
  <c r="K115" i="5" a="1"/>
  <c r="K115" i="5" s="1"/>
  <c r="L115" i="5" s="1"/>
  <c r="K114" i="5" a="1"/>
  <c r="K114" i="5" s="1"/>
  <c r="L114" i="5" s="1"/>
  <c r="K113" i="5" a="1"/>
  <c r="K113" i="5" s="1"/>
  <c r="L113" i="5" s="1"/>
  <c r="K112" i="5" a="1"/>
  <c r="K112" i="5" s="1"/>
  <c r="L112" i="5" s="1"/>
  <c r="K111" i="5" a="1"/>
  <c r="K111" i="5" s="1"/>
  <c r="L111" i="5" s="1"/>
  <c r="K110" i="5" a="1"/>
  <c r="K110" i="5" s="1"/>
  <c r="L110" i="5" s="1"/>
  <c r="K109" i="5" a="1"/>
  <c r="K109" i="5" s="1"/>
  <c r="L109" i="5" s="1"/>
  <c r="K108" i="5" a="1"/>
  <c r="K108" i="5" s="1"/>
  <c r="L108" i="5" s="1"/>
  <c r="K107" i="5" a="1"/>
  <c r="K107" i="5" s="1"/>
  <c r="L107" i="5" s="1"/>
  <c r="K106" i="5" a="1"/>
  <c r="K106" i="5" s="1"/>
  <c r="L106" i="5" s="1"/>
  <c r="K105" i="5" a="1"/>
  <c r="K105" i="5" s="1"/>
  <c r="L105" i="5" s="1"/>
  <c r="K104" i="5" a="1"/>
  <c r="K104" i="5" s="1"/>
  <c r="L104" i="5" s="1"/>
  <c r="K103" i="5" a="1"/>
  <c r="K103" i="5" s="1"/>
  <c r="L103" i="5" s="1"/>
  <c r="K102" i="5" a="1"/>
  <c r="K102" i="5" s="1"/>
  <c r="L102" i="5" s="1"/>
  <c r="K101" i="5" a="1"/>
  <c r="K101" i="5" s="1"/>
  <c r="L101" i="5" s="1"/>
  <c r="K100" i="5" a="1"/>
  <c r="K100" i="5" s="1"/>
  <c r="L100" i="5" s="1"/>
  <c r="K99" i="5" a="1"/>
  <c r="K99" i="5" s="1"/>
  <c r="L99" i="5" s="1"/>
  <c r="K98" i="5" a="1"/>
  <c r="K98" i="5" s="1"/>
  <c r="L98" i="5" s="1"/>
  <c r="K97" i="5" a="1"/>
  <c r="K97" i="5" s="1"/>
  <c r="L97" i="5" s="1"/>
  <c r="K96" i="5" a="1"/>
  <c r="K96" i="5" s="1"/>
  <c r="L96" i="5" s="1"/>
  <c r="K95" i="5" a="1"/>
  <c r="K95" i="5" s="1"/>
  <c r="L95" i="5" s="1"/>
  <c r="K94" i="5" a="1"/>
  <c r="K94" i="5" s="1"/>
  <c r="L94" i="5" s="1"/>
  <c r="K93" i="5" a="1"/>
  <c r="K93" i="5" s="1"/>
  <c r="L93" i="5" s="1"/>
  <c r="K92" i="5" a="1"/>
  <c r="K92" i="5" s="1"/>
  <c r="L92" i="5" s="1"/>
  <c r="K91" i="5" a="1"/>
  <c r="K91" i="5" s="1"/>
  <c r="L91" i="5" s="1"/>
  <c r="K90" i="5" a="1"/>
  <c r="K90" i="5" s="1"/>
  <c r="L90" i="5" s="1"/>
  <c r="K89" i="5" a="1"/>
  <c r="K89" i="5" s="1"/>
  <c r="L89" i="5" s="1"/>
  <c r="K88" i="5" a="1"/>
  <c r="K88" i="5" s="1"/>
  <c r="L88" i="5" s="1"/>
  <c r="K87" i="5" a="1"/>
  <c r="K87" i="5" s="1"/>
  <c r="L87" i="5" s="1"/>
  <c r="K86" i="5" a="1"/>
  <c r="K86" i="5" s="1"/>
  <c r="L86" i="5" s="1"/>
  <c r="K85" i="5" a="1"/>
  <c r="K85" i="5" s="1"/>
  <c r="L85" i="5" s="1"/>
  <c r="K84" i="5" a="1"/>
  <c r="K84" i="5" s="1"/>
  <c r="L84" i="5" s="1"/>
  <c r="K83" i="5" a="1"/>
  <c r="K83" i="5" s="1"/>
  <c r="L83" i="5" s="1"/>
  <c r="K82" i="5" a="1"/>
  <c r="K82" i="5" s="1"/>
  <c r="L82" i="5" s="1"/>
  <c r="K81" i="5" a="1"/>
  <c r="K81" i="5" s="1"/>
  <c r="L81" i="5" s="1"/>
  <c r="K80" i="5" a="1"/>
  <c r="K80" i="5" s="1"/>
  <c r="L80" i="5" s="1"/>
  <c r="K79" i="5" a="1"/>
  <c r="K79" i="5" s="1"/>
  <c r="L79" i="5" s="1"/>
  <c r="K78" i="5" a="1"/>
  <c r="K78" i="5" s="1"/>
  <c r="L78" i="5" s="1"/>
  <c r="K77" i="5" a="1"/>
  <c r="K77" i="5" s="1"/>
  <c r="L77" i="5" s="1"/>
  <c r="K76" i="5" a="1"/>
  <c r="K76" i="5" s="1"/>
  <c r="L76" i="5" s="1"/>
  <c r="K75" i="5" a="1"/>
  <c r="K75" i="5" s="1"/>
  <c r="L75" i="5" s="1"/>
  <c r="M157" i="5"/>
  <c r="K73" i="5" a="1"/>
  <c r="K73" i="5" s="1"/>
  <c r="L73" i="5" s="1"/>
  <c r="K56" i="1" l="1"/>
  <c r="K63" i="1" s="1"/>
  <c r="L157" i="5"/>
  <c r="K157" i="5"/>
  <c r="M158" i="1"/>
  <c r="M159" i="1"/>
  <c r="M160" i="1"/>
  <c r="M157" i="1"/>
  <c r="M146" i="1"/>
  <c r="M147" i="1"/>
  <c r="M148" i="1"/>
  <c r="M149" i="1"/>
  <c r="M150" i="1"/>
  <c r="M151" i="1"/>
  <c r="M152" i="1"/>
  <c r="M153" i="1"/>
  <c r="M154" i="1"/>
  <c r="M155" i="1"/>
  <c r="M156" i="1"/>
  <c r="M145" i="1"/>
  <c r="M134" i="1"/>
  <c r="M135" i="1"/>
  <c r="M136" i="1"/>
  <c r="M137" i="1"/>
  <c r="M138" i="1"/>
  <c r="M139" i="1"/>
  <c r="M140" i="1"/>
  <c r="M141" i="1"/>
  <c r="M142" i="1"/>
  <c r="M143" i="1"/>
  <c r="M144" i="1"/>
  <c r="M133" i="1"/>
  <c r="M126" i="1"/>
  <c r="M108" i="1"/>
  <c r="M109" i="1"/>
  <c r="M110" i="1"/>
  <c r="M111" i="1"/>
  <c r="M112" i="1"/>
  <c r="M113" i="1"/>
  <c r="M114" i="1"/>
  <c r="M115" i="1"/>
  <c r="M116" i="1"/>
  <c r="M117" i="1"/>
  <c r="M118" i="1"/>
  <c r="M119" i="1"/>
  <c r="M120" i="1"/>
  <c r="M121" i="1"/>
  <c r="M122" i="1"/>
  <c r="M123" i="1"/>
  <c r="M124" i="1"/>
  <c r="M125" i="1"/>
  <c r="M127" i="1"/>
  <c r="M128" i="1"/>
  <c r="M129" i="1"/>
  <c r="M130" i="1"/>
  <c r="M131" i="1"/>
  <c r="M132" i="1"/>
  <c r="M107" i="1"/>
  <c r="M93" i="1"/>
  <c r="M94" i="1"/>
  <c r="M95" i="1"/>
  <c r="M96" i="1"/>
  <c r="M97" i="1"/>
  <c r="M98" i="1"/>
  <c r="M99" i="1"/>
  <c r="M100" i="1"/>
  <c r="M101" i="1"/>
  <c r="M102" i="1"/>
  <c r="M103" i="1"/>
  <c r="M104" i="1"/>
  <c r="M105" i="1"/>
  <c r="M106" i="1"/>
  <c r="M92" i="1"/>
  <c r="M88" i="1"/>
  <c r="M89" i="1"/>
  <c r="M90" i="1"/>
  <c r="M91" i="1"/>
  <c r="M87" i="1"/>
  <c r="M77" i="1"/>
  <c r="M78" i="1"/>
  <c r="M79" i="1"/>
  <c r="M80" i="1"/>
  <c r="M81" i="1"/>
  <c r="M82" i="1"/>
  <c r="M83" i="1"/>
  <c r="M84" i="1"/>
  <c r="M85" i="1"/>
  <c r="M86" i="1"/>
  <c r="M76" i="1"/>
  <c r="M162" i="1" l="1"/>
  <c r="C74" i="1" l="1"/>
  <c r="K160" i="1" l="1" a="1"/>
  <c r="K160" i="1" s="1"/>
  <c r="L160" i="1" s="1"/>
  <c r="K148" i="1" a="1"/>
  <c r="K148" i="1" s="1"/>
  <c r="L148" i="1" s="1"/>
  <c r="K152" i="1" a="1"/>
  <c r="K152" i="1" s="1"/>
  <c r="L152" i="1" s="1"/>
  <c r="K156" i="1" a="1"/>
  <c r="K156" i="1" s="1"/>
  <c r="L156" i="1" s="1"/>
  <c r="K136" i="1" a="1"/>
  <c r="K136" i="1" s="1"/>
  <c r="L136" i="1" s="1"/>
  <c r="K140" i="1" a="1"/>
  <c r="K140" i="1" s="1"/>
  <c r="L140" i="1" s="1"/>
  <c r="K144" i="1" a="1"/>
  <c r="K144" i="1" s="1"/>
  <c r="L144" i="1" s="1"/>
  <c r="K110" i="1" a="1"/>
  <c r="K110" i="1" s="1"/>
  <c r="L110" i="1" s="1"/>
  <c r="K114" i="1" a="1"/>
  <c r="K114" i="1" s="1"/>
  <c r="L114" i="1" s="1"/>
  <c r="K118" i="1" a="1"/>
  <c r="K118" i="1" s="1"/>
  <c r="L118" i="1" s="1"/>
  <c r="K122" i="1" a="1"/>
  <c r="K122" i="1" s="1"/>
  <c r="L122" i="1" s="1"/>
  <c r="K126" i="1" a="1"/>
  <c r="K126" i="1" s="1"/>
  <c r="L126" i="1" s="1"/>
  <c r="K130" i="1" a="1"/>
  <c r="K130" i="1" s="1"/>
  <c r="L130" i="1" s="1"/>
  <c r="K93" i="1" a="1"/>
  <c r="K93" i="1" s="1"/>
  <c r="L93" i="1" s="1"/>
  <c r="K97" i="1" a="1"/>
  <c r="K97" i="1" s="1"/>
  <c r="L97" i="1" s="1"/>
  <c r="K101" i="1" a="1"/>
  <c r="K101" i="1" s="1"/>
  <c r="L101" i="1" s="1"/>
  <c r="K105" i="1" a="1"/>
  <c r="K105" i="1" s="1"/>
  <c r="L105" i="1" s="1"/>
  <c r="K87" i="1" a="1"/>
  <c r="K87" i="1" s="1"/>
  <c r="L87" i="1" s="1"/>
  <c r="K157" i="1" a="1"/>
  <c r="K157" i="1" s="1"/>
  <c r="L157" i="1" s="1"/>
  <c r="K149" i="1" a="1"/>
  <c r="K149" i="1" s="1"/>
  <c r="L149" i="1" s="1"/>
  <c r="K153" i="1" a="1"/>
  <c r="K153" i="1" s="1"/>
  <c r="L153" i="1" s="1"/>
  <c r="K145" i="1" a="1"/>
  <c r="K145" i="1" s="1"/>
  <c r="L145" i="1" s="1"/>
  <c r="K137" i="1" a="1"/>
  <c r="K137" i="1" s="1"/>
  <c r="L137" i="1" s="1"/>
  <c r="K141" i="1" a="1"/>
  <c r="K141" i="1" s="1"/>
  <c r="L141" i="1" s="1"/>
  <c r="K133" i="1" a="1"/>
  <c r="K133" i="1" s="1"/>
  <c r="L133" i="1" s="1"/>
  <c r="K111" i="1" a="1"/>
  <c r="K111" i="1" s="1"/>
  <c r="L111" i="1" s="1"/>
  <c r="K115" i="1" a="1"/>
  <c r="K115" i="1" s="1"/>
  <c r="L115" i="1" s="1"/>
  <c r="K119" i="1" a="1"/>
  <c r="K119" i="1" s="1"/>
  <c r="L119" i="1" s="1"/>
  <c r="K123" i="1" a="1"/>
  <c r="K123" i="1" s="1"/>
  <c r="L123" i="1" s="1"/>
  <c r="K127" i="1" a="1"/>
  <c r="K127" i="1" s="1"/>
  <c r="L127" i="1" s="1"/>
  <c r="K131" i="1" a="1"/>
  <c r="K131" i="1" s="1"/>
  <c r="L131" i="1" s="1"/>
  <c r="K94" i="1" a="1"/>
  <c r="K94" i="1" s="1"/>
  <c r="L94" i="1" s="1"/>
  <c r="K98" i="1" a="1"/>
  <c r="K98" i="1" s="1"/>
  <c r="L98" i="1" s="1"/>
  <c r="K102" i="1" a="1"/>
  <c r="K102" i="1" s="1"/>
  <c r="L102" i="1" s="1"/>
  <c r="K106" i="1" a="1"/>
  <c r="K106" i="1" s="1"/>
  <c r="L106" i="1" s="1"/>
  <c r="K89" i="1" a="1"/>
  <c r="K89" i="1" s="1"/>
  <c r="L89" i="1" s="1"/>
  <c r="K86" i="1" a="1"/>
  <c r="K86" i="1" s="1"/>
  <c r="L86" i="1" s="1"/>
  <c r="K80" i="1" a="1"/>
  <c r="K80" i="1" s="1"/>
  <c r="L80" i="1" s="1"/>
  <c r="K84" i="1" a="1"/>
  <c r="K84" i="1" s="1"/>
  <c r="L84" i="1" s="1"/>
  <c r="K158" i="1" a="1"/>
  <c r="K158" i="1" s="1"/>
  <c r="L158" i="1" s="1"/>
  <c r="K146" i="1" a="1"/>
  <c r="K146" i="1" s="1"/>
  <c r="L146" i="1" s="1"/>
  <c r="K150" i="1" a="1"/>
  <c r="K150" i="1" s="1"/>
  <c r="L150" i="1" s="1"/>
  <c r="K154" i="1" a="1"/>
  <c r="K154" i="1" s="1"/>
  <c r="L154" i="1" s="1"/>
  <c r="K134" i="1" a="1"/>
  <c r="K134" i="1" s="1"/>
  <c r="L134" i="1" s="1"/>
  <c r="K138" i="1" a="1"/>
  <c r="K138" i="1" s="1"/>
  <c r="L138" i="1" s="1"/>
  <c r="K142" i="1" a="1"/>
  <c r="K142" i="1" s="1"/>
  <c r="L142" i="1" s="1"/>
  <c r="K108" i="1" a="1"/>
  <c r="K108" i="1" s="1"/>
  <c r="L108" i="1" s="1"/>
  <c r="K112" i="1" a="1"/>
  <c r="K112" i="1" s="1"/>
  <c r="L112" i="1" s="1"/>
  <c r="K116" i="1" a="1"/>
  <c r="K116" i="1" s="1"/>
  <c r="L116" i="1" s="1"/>
  <c r="K120" i="1" a="1"/>
  <c r="K120" i="1" s="1"/>
  <c r="L120" i="1" s="1"/>
  <c r="K124" i="1" a="1"/>
  <c r="K124" i="1" s="1"/>
  <c r="L124" i="1" s="1"/>
  <c r="K128" i="1" a="1"/>
  <c r="K128" i="1" s="1"/>
  <c r="L128" i="1" s="1"/>
  <c r="K132" i="1" a="1"/>
  <c r="K132" i="1" s="1"/>
  <c r="L132" i="1" s="1"/>
  <c r="K95" i="1" a="1"/>
  <c r="K95" i="1" s="1"/>
  <c r="L95" i="1" s="1"/>
  <c r="K99" i="1" a="1"/>
  <c r="K99" i="1" s="1"/>
  <c r="L99" i="1" s="1"/>
  <c r="K103" i="1" a="1"/>
  <c r="K103" i="1" s="1"/>
  <c r="L103" i="1" s="1"/>
  <c r="K92" i="1" a="1"/>
  <c r="K92" i="1" s="1"/>
  <c r="L92" i="1" s="1"/>
  <c r="K90" i="1" a="1"/>
  <c r="K90" i="1" s="1"/>
  <c r="L90" i="1" s="1"/>
  <c r="K77" i="1" a="1"/>
  <c r="K77" i="1" s="1"/>
  <c r="L77" i="1" s="1"/>
  <c r="K81" i="1" a="1"/>
  <c r="K81" i="1" s="1"/>
  <c r="L81" i="1" s="1"/>
  <c r="K85" i="1" a="1"/>
  <c r="K85" i="1" s="1"/>
  <c r="L85" i="1" s="1"/>
  <c r="K100" i="1" a="1"/>
  <c r="K100" i="1" s="1"/>
  <c r="L100" i="1" s="1"/>
  <c r="K104" i="1" a="1"/>
  <c r="K104" i="1" s="1"/>
  <c r="L104" i="1" s="1"/>
  <c r="K91" i="1" a="1"/>
  <c r="K91" i="1" s="1"/>
  <c r="L91" i="1" s="1"/>
  <c r="K78" i="1" a="1"/>
  <c r="K78" i="1" s="1"/>
  <c r="L78" i="1" s="1"/>
  <c r="K76" i="1" a="1"/>
  <c r="K76" i="1" s="1"/>
  <c r="K79" i="1" a="1"/>
  <c r="K79" i="1" s="1"/>
  <c r="L79" i="1" s="1"/>
  <c r="K83" i="1" a="1"/>
  <c r="K83" i="1" s="1"/>
  <c r="L83" i="1" s="1"/>
  <c r="K159" i="1" a="1"/>
  <c r="K159" i="1" s="1"/>
  <c r="L159" i="1" s="1"/>
  <c r="K147" i="1" a="1"/>
  <c r="K147" i="1" s="1"/>
  <c r="L147" i="1" s="1"/>
  <c r="K151" i="1" a="1"/>
  <c r="K151" i="1" s="1"/>
  <c r="L151" i="1" s="1"/>
  <c r="K155" i="1" a="1"/>
  <c r="K155" i="1" s="1"/>
  <c r="L155" i="1" s="1"/>
  <c r="K135" i="1" a="1"/>
  <c r="K135" i="1" s="1"/>
  <c r="L135" i="1" s="1"/>
  <c r="K139" i="1" a="1"/>
  <c r="K139" i="1" s="1"/>
  <c r="L139" i="1" s="1"/>
  <c r="K143" i="1" a="1"/>
  <c r="K143" i="1" s="1"/>
  <c r="L143" i="1" s="1"/>
  <c r="K109" i="1" a="1"/>
  <c r="K109" i="1" s="1"/>
  <c r="L109" i="1" s="1"/>
  <c r="K113" i="1" a="1"/>
  <c r="K113" i="1" s="1"/>
  <c r="L113" i="1" s="1"/>
  <c r="K117" i="1" a="1"/>
  <c r="K117" i="1" s="1"/>
  <c r="L117" i="1" s="1"/>
  <c r="K121" i="1" a="1"/>
  <c r="K121" i="1" s="1"/>
  <c r="L121" i="1" s="1"/>
  <c r="K125" i="1" a="1"/>
  <c r="K125" i="1" s="1"/>
  <c r="L125" i="1" s="1"/>
  <c r="K129" i="1" a="1"/>
  <c r="K129" i="1" s="1"/>
  <c r="L129" i="1" s="1"/>
  <c r="K107" i="1" a="1"/>
  <c r="K107" i="1" s="1"/>
  <c r="L107" i="1" s="1"/>
  <c r="K96" i="1" a="1"/>
  <c r="K96" i="1" s="1"/>
  <c r="L96" i="1" s="1"/>
  <c r="K88" i="1" a="1"/>
  <c r="K88" i="1" s="1"/>
  <c r="L88" i="1" s="1"/>
  <c r="K82" i="1" a="1"/>
  <c r="K82" i="1" s="1"/>
  <c r="L82" i="1" s="1"/>
  <c r="K15" i="1"/>
  <c r="I26" i="1" l="1"/>
  <c r="K26" i="1" s="1"/>
  <c r="I24" i="1"/>
  <c r="K24" i="1" s="1"/>
  <c r="I25" i="1"/>
  <c r="K25" i="1" s="1"/>
  <c r="K162" i="1"/>
  <c r="L76" i="1"/>
  <c r="L16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<sst xmlns="http://schemas.openxmlformats.org/spreadsheetml/2006/main" count="701" uniqueCount="245">
  <si>
    <t>Waternorm</t>
  </si>
  <si>
    <t>Toelichting</t>
  </si>
  <si>
    <t>Berekening waterberging</t>
  </si>
  <si>
    <t xml:space="preserve"> </t>
  </si>
  <si>
    <t xml:space="preserve">m² </t>
  </si>
  <si>
    <t>X</t>
  </si>
  <si>
    <t>m³ benodigde waterberging</t>
  </si>
  <si>
    <t>Groennorm</t>
  </si>
  <si>
    <t>Parkeernorm</t>
  </si>
  <si>
    <t>Ligging plangebied</t>
  </si>
  <si>
    <t>Centrum Bakel en Gemert</t>
  </si>
  <si>
    <t>Rest bebouwde kom Bakel en Gemert</t>
  </si>
  <si>
    <t>Rest bebouwde kom overige kernen</t>
  </si>
  <si>
    <t>Buitengebied</t>
  </si>
  <si>
    <t>Functie</t>
  </si>
  <si>
    <t>Aantal</t>
  </si>
  <si>
    <t>Benodigd aantal parkeerplaatsen</t>
  </si>
  <si>
    <t>Wonen</t>
  </si>
  <si>
    <t>Koop, vrijstaand</t>
  </si>
  <si>
    <t>ppl per woning</t>
  </si>
  <si>
    <t>Koop, twee-onder-een-kap</t>
  </si>
  <si>
    <t>Koop, tussen/hoek</t>
  </si>
  <si>
    <t>Koop, appartement klein</t>
  </si>
  <si>
    <t>Koop, appartement groot,</t>
  </si>
  <si>
    <t>Huur, sociale sector</t>
  </si>
  <si>
    <t>Huur, vrije sector</t>
  </si>
  <si>
    <t>Huur, appartement klein</t>
  </si>
  <si>
    <t>Huur appartement groot</t>
  </si>
  <si>
    <t>Aanleunwoning, serviceflat</t>
  </si>
  <si>
    <t>Kamerverhuur (per kamer)</t>
  </si>
  <si>
    <t>ppl per kamer</t>
  </si>
  <si>
    <t>Werken</t>
  </si>
  <si>
    <t>Kantoor (zonder baliefunctie)</t>
  </si>
  <si>
    <t>per 100m2 bvo</t>
  </si>
  <si>
    <t>Commerciële dienstverlening (kantoor met baliefunctie)</t>
  </si>
  <si>
    <t>Bedrijf arbeidsintensief (industrie, laboratorium, werkplaats)</t>
  </si>
  <si>
    <t>Bedrijf arbeidsextensief (loods, opslag, transportbedrijf)</t>
  </si>
  <si>
    <t>Bedrijfsverzamelgebouw</t>
  </si>
  <si>
    <t>Winkelen en boodschappen</t>
  </si>
  <si>
    <t>Buurtsupermarkt bvo &lt; 750m2</t>
  </si>
  <si>
    <t>Discountsupermarkt</t>
  </si>
  <si>
    <t>Fullservice supermarkt (laag en middellaag prijsniveau)</t>
  </si>
  <si>
    <t>Fullservice supermarkt (middelhoog en hoog prijsniveau)</t>
  </si>
  <si>
    <t>Grote supermarkt bvo &gt; 2500m2</t>
  </si>
  <si>
    <t>Groothandel in levensmiddelen</t>
  </si>
  <si>
    <t>Buurt- en dorpscentrum</t>
  </si>
  <si>
    <t>(week)markt (per m1 kraam)</t>
  </si>
  <si>
    <t>Kringloopwinkel</t>
  </si>
  <si>
    <t>Bruin- en witgoedzaken</t>
  </si>
  <si>
    <t>Woonwarenhuis/woonwinkel</t>
  </si>
  <si>
    <t>Meubel/Woonboulevard</t>
  </si>
  <si>
    <t>Outletcentrum</t>
  </si>
  <si>
    <t>Bouwmarkt</t>
  </si>
  <si>
    <t>Tuincentrum inclusief buitenruimte bvo &gt; 1250 m2</t>
  </si>
  <si>
    <t>Sport, cultuur en ontspanning</t>
  </si>
  <si>
    <t>Bibliotheek</t>
  </si>
  <si>
    <t>Museum</t>
  </si>
  <si>
    <t>Bioscoop</t>
  </si>
  <si>
    <t>Filmtheater/filmhuis</t>
  </si>
  <si>
    <t>Theater/Schouwburg</t>
  </si>
  <si>
    <t>Casino</t>
  </si>
  <si>
    <t>Bowlingcentrum</t>
  </si>
  <si>
    <t>Biljart/snookercentrum</t>
  </si>
  <si>
    <t>Dansstudio</t>
  </si>
  <si>
    <t>Fitnessstudio/sportschool</t>
  </si>
  <si>
    <t>Fitnesscentrum bvo &gt; 1500m2</t>
  </si>
  <si>
    <t>Welnesscentrum (thermen, kuurcentrum, beautycentrum)</t>
  </si>
  <si>
    <t>Sauna/hammam</t>
  </si>
  <si>
    <t>Sporthal</t>
  </si>
  <si>
    <t>Sportzaal</t>
  </si>
  <si>
    <t>Tennishal</t>
  </si>
  <si>
    <t>Squashhal</t>
  </si>
  <si>
    <t>per 100m2 bassin</t>
  </si>
  <si>
    <t>Zwemparadijs</t>
  </si>
  <si>
    <t>per ha netto terrein</t>
  </si>
  <si>
    <t>per centrum</t>
  </si>
  <si>
    <t>per 18 holes (60 ha)</t>
  </si>
  <si>
    <t>Indoor speeltuin</t>
  </si>
  <si>
    <t>per box</t>
  </si>
  <si>
    <t>per 10 tuinen</t>
  </si>
  <si>
    <t>per standplaats</t>
  </si>
  <si>
    <t>per bungalow</t>
  </si>
  <si>
    <t>per gastenkamer</t>
  </si>
  <si>
    <t>per 10 kamers</t>
  </si>
  <si>
    <t>Café/Bar/Cafetaria</t>
  </si>
  <si>
    <t>Restaurant</t>
  </si>
  <si>
    <t>Discotheek</t>
  </si>
  <si>
    <t>Evenementenhal</t>
  </si>
  <si>
    <t>Huisartsenpraktijk (per behandelkamer)</t>
  </si>
  <si>
    <t>per behandelkamer</t>
  </si>
  <si>
    <t>Apotheek (per apotheek)</t>
  </si>
  <si>
    <t>per apotheek</t>
  </si>
  <si>
    <t>Fysiotherapie praktijk (per behandelkamer)</t>
  </si>
  <si>
    <t>Consultatiebureau (per behandelkamer)</t>
  </si>
  <si>
    <t>Consultatiebureau voor ouderen (per behandelkamer)</t>
  </si>
  <si>
    <t>Tandartsenpraktijk (per behandelkamer)</t>
  </si>
  <si>
    <t>Gezondheidscentrum (per behandelkamer)</t>
  </si>
  <si>
    <t>Ziekenhuis</t>
  </si>
  <si>
    <t>Crematorium (per gelijktijdige plechtigheid)</t>
  </si>
  <si>
    <t>per gelijktijdige plechtigheid</t>
  </si>
  <si>
    <t>Begraafplaats (per gelijktijdige plechtigheid)</t>
  </si>
  <si>
    <t>Religiegebouw (per zitplaats)</t>
  </si>
  <si>
    <t>per zitplaats</t>
  </si>
  <si>
    <t>Verpleegverzorgvoorziening (per wooneenheid)</t>
  </si>
  <si>
    <t>per wooneenheid</t>
  </si>
  <si>
    <t>Kinderdagverblijf/crèche</t>
  </si>
  <si>
    <t>per leslokaal</t>
  </si>
  <si>
    <t>per 100 leerlingen</t>
  </si>
  <si>
    <t>per 10 studenten</t>
  </si>
  <si>
    <t>TOTAAL AANTAL BENODIGDE PARKEERPLAATSEN</t>
  </si>
  <si>
    <t>1.</t>
  </si>
  <si>
    <t>2.</t>
  </si>
  <si>
    <t>3.</t>
  </si>
  <si>
    <t xml:space="preserve">4. </t>
  </si>
  <si>
    <t xml:space="preserve">5. </t>
  </si>
  <si>
    <t xml:space="preserve">6. </t>
  </si>
  <si>
    <t>7.</t>
  </si>
  <si>
    <t>Norm per woning</t>
  </si>
  <si>
    <t>Aandeel Bezoekers</t>
  </si>
  <si>
    <t>Aandeel Bezoekers (pp per woning/ kamer)</t>
  </si>
  <si>
    <t>(per 100m2 bvo*)</t>
  </si>
  <si>
    <t>Functie Wonen</t>
  </si>
  <si>
    <t>Functie Werken</t>
  </si>
  <si>
    <t>Buurtsupermarkt  bvo &lt; 750m2</t>
  </si>
  <si>
    <t>Grote supermarkt  bvo &gt; 2500m2</t>
  </si>
  <si>
    <t>Tuincentrum  inclusief buitenruimte bvo &gt; 1250 m2</t>
  </si>
  <si>
    <t>Functie winkelen en boodschappen</t>
  </si>
  <si>
    <t>Zwembad overdekt (per 100m2 bassin)</t>
  </si>
  <si>
    <t>Zwembad openlucht (per 100m2 bassin)</t>
  </si>
  <si>
    <t>Sportveld (per hectare netto terrein)</t>
  </si>
  <si>
    <t>Golfoefencentrum (per centrum)</t>
  </si>
  <si>
    <t>Golfbaan (per 18 holes, 60 ha)</t>
  </si>
  <si>
    <t>Manege (per box)</t>
  </si>
  <si>
    <t>Volkstuin (per 10 tuinen)</t>
  </si>
  <si>
    <t>Functie sport, cultuur en ontspanning</t>
  </si>
  <si>
    <t>Horeca en (verblijfs) recreatie</t>
  </si>
  <si>
    <t>Camping (per standplaats)</t>
  </si>
  <si>
    <t>Bungalowpark (per bungalow)</t>
  </si>
  <si>
    <t>Bed &amp; Breakfast (per gastenkamer)</t>
  </si>
  <si>
    <t>1ӿHotel (per 10 kamers)</t>
  </si>
  <si>
    <t>2ӿHotel (per 10 kamers)</t>
  </si>
  <si>
    <t>3ӿHotel (per 10 kamers)</t>
  </si>
  <si>
    <t>4ӿHotel (per 10 kamers)</t>
  </si>
  <si>
    <t>5ӿHotel (per 10 kamers)</t>
  </si>
  <si>
    <t>Functie horeca en (verblijfs)recreatie</t>
  </si>
  <si>
    <t>Gezondheidszorg en (sociale) voorzieningen</t>
  </si>
  <si>
    <t>Functie Gezondheidszorg en (sociale) voorzieningen</t>
  </si>
  <si>
    <t>Onderwijs</t>
  </si>
  <si>
    <t>Basisonderwijs (per leslokaal)</t>
  </si>
  <si>
    <t>Middelbare school (per 100 leerlingen)</t>
  </si>
  <si>
    <t>Avondonderwijs (per 10 studenten)</t>
  </si>
  <si>
    <t>Functie Onderwijs</t>
  </si>
  <si>
    <t>60 mm berging voor alle nieuwbouw- en uitbreidingsplannen.</t>
  </si>
  <si>
    <t xml:space="preserve">Aantal woningen x 75 m² groen </t>
  </si>
  <si>
    <t>Waarvan Gebruikersaandeel</t>
  </si>
  <si>
    <t>Waarvan bezoekersaandeel</t>
  </si>
  <si>
    <t>0= n.v.t.</t>
  </si>
  <si>
    <t>Zwembad overdekt (per 100m² bassin)</t>
  </si>
  <si>
    <t>Zwembad openlucht (per 100m² bassin)</t>
  </si>
  <si>
    <t>=</t>
  </si>
  <si>
    <t>Berekenening van water-, groen-, parkeernorm</t>
  </si>
  <si>
    <t>Vul hier aantal m² in</t>
  </si>
  <si>
    <t xml:space="preserve">Kies het juiste plangebied door een 'X' in te voeren in het juiste vak </t>
  </si>
  <si>
    <t>excl. brengen en ophalen</t>
  </si>
  <si>
    <t>Horeca en (verblijfs)recreatie</t>
  </si>
  <si>
    <t>Vul hieronder het aantal functies in</t>
  </si>
  <si>
    <t>Recreatief groen:</t>
  </si>
  <si>
    <t>de oppervlakte van het groen bedraagt minimaal 1.000m2 en samenhangend</t>
  </si>
  <si>
    <t>300m is de werkelijk te lopen afstand</t>
  </si>
  <si>
    <t>50% van het oppervlak van de locatie moet bestaan uit te slopen gebouwen (contour op maaiveld)</t>
  </si>
  <si>
    <t>Gevelgroen:</t>
  </si>
  <si>
    <t>living wall systems, klimplanten worden meegeteld mits voorzien van goede groeiplaats voor 3m2</t>
  </si>
  <si>
    <t>1e grootte boom</t>
  </si>
  <si>
    <t>2e grootte boom</t>
  </si>
  <si>
    <t xml:space="preserve">Volgebouwde locatie: </t>
  </si>
  <si>
    <t>m²</t>
  </si>
  <si>
    <t>Dak- of gevelgroen</t>
  </si>
  <si>
    <t xml:space="preserve">Slooplocatie </t>
  </si>
  <si>
    <t xml:space="preserve">Totaal te realiseren groen in m² </t>
  </si>
  <si>
    <t>Aantal m² wordt afgetrokken van bovenstaand totaal</t>
  </si>
  <si>
    <t xml:space="preserve">Invulling volgens ontwerpplan </t>
  </si>
  <si>
    <t>Voldoet aan groennorm</t>
  </si>
  <si>
    <t>Voldoet meer als voldoende aan de groennorm</t>
  </si>
  <si>
    <t>Financiële compensatie bedraagt</t>
  </si>
  <si>
    <t xml:space="preserve">€ </t>
  </si>
  <si>
    <t>€</t>
  </si>
  <si>
    <t xml:space="preserve">Aanplant van </t>
  </si>
  <si>
    <t xml:space="preserve">1e grote boom bedraagt </t>
  </si>
  <si>
    <t xml:space="preserve">2e grote boom bedraagt </t>
  </si>
  <si>
    <t xml:space="preserve">Totale financiële compensatie </t>
  </si>
  <si>
    <t>Voldoet niet aan groennorm</t>
  </si>
  <si>
    <t xml:space="preserve">Legenda </t>
  </si>
  <si>
    <t>Legenda</t>
  </si>
  <si>
    <t>Voldoet NIET aan groennorm.   Ga naar stap 2</t>
  </si>
  <si>
    <t>STAP 2</t>
  </si>
  <si>
    <t>STAP 1</t>
  </si>
  <si>
    <t>Afkopen waterberging</t>
  </si>
  <si>
    <t>Kansenkaart infiltratie Gemert-Bakel</t>
  </si>
  <si>
    <t>U:\OB\Cluster beleid en vakspecialisten\Riolering en water\1. Tekeningen\Breuklijnen en infiltratiekansen\11005-3 Kansenkaart infiltratie.pdf</t>
  </si>
  <si>
    <t>Orginele kaart:</t>
  </si>
  <si>
    <t>Gebied 1 (groen):</t>
  </si>
  <si>
    <t>Gebied 2 (oranje):</t>
  </si>
  <si>
    <t>Gebied 3 (rood of roze):</t>
  </si>
  <si>
    <t>Infiltratie kansrijk</t>
  </si>
  <si>
    <t>Beperkte kansen voor infiltratie, maar wel mogelijk</t>
  </si>
  <si>
    <t>Infiltreren niet mogelijk, water bergen en vertraagd afvoeren</t>
  </si>
  <si>
    <t>Gebied 1 (goede infiltratie):</t>
  </si>
  <si>
    <t>Gebied 2 (berperkte infiltratie):</t>
  </si>
  <si>
    <t>Gebied 3 (geen infiltratie, water bergen en vertraagd afvoeren):</t>
  </si>
  <si>
    <t>benodigde m3 waterberging</t>
  </si>
  <si>
    <t>Afkoopkosten</t>
  </si>
  <si>
    <t>€/m3 waterberging</t>
  </si>
  <si>
    <t>Geef d.m.v. 'X' hieronder aan welk gebied het betreft</t>
  </si>
  <si>
    <t>Indien het realiseren van de benodigde waterberging binnen het projectgebied niet mogelijk blijkt, is het mogelijk deze af te kopen. Dit geldt echter alleen bij inbreidingslocaties. De gemeente neemt dan de verantwoordelijkheid over en moet binnen 5 jaar een waterberging realiseren.
Het afkoopbedrag wordt bepaald door de locatie van het projectgebied (zie tabblad waterberging).</t>
  </si>
  <si>
    <t xml:space="preserve">per m1 kraam </t>
  </si>
  <si>
    <t>verhard oppervlak x 60 mm</t>
  </si>
  <si>
    <t xml:space="preserve">De waterbergingsnorm geldt voor terreinverharding (inritten, parkeren, paden, etc.) én bebouwing (woning, loods, schuur, stallen). De initiatiefnemer dient door middel van een hydologische toetsing aan te geven dat waterberging (groot: 60 mm) aangelegd kan worden boven de Gemiddeld Hoogste Grondwaterstand (GHG). </t>
  </si>
  <si>
    <t xml:space="preserve">Bij projecten waar gesloopt wordt en nieuwe bebouwing terugkomt, mag de gesloopte bebouwing niet in mindering worden gebracht op de vereiste waterberging.                       Binnen bebouwd gebied kan er in afstemming met de gemeente een overstort of vertraagde afvoer worden gerealiseerd. Buiten bebouwd gebied, waar drukriool ligt, is de eigenaar volledig verantwoordelijk voor zijn eigen waterberging. Op de drukriolering mag GEEN hemelwater worden geloosd.  </t>
  </si>
  <si>
    <t xml:space="preserve">Middels dit document bekijkt u enkel of er in kwanitatieve zin voldaan wordt aan de beleidsnormen. De kwaliteit dient nog getoetst te worden door de gemeente. </t>
  </si>
  <si>
    <t>Indien er niet wordt voldaan aan de groennorm, onderstaande berekening  voor de financiële compensatie uitvoeren</t>
  </si>
  <si>
    <t xml:space="preserve">Eenheid </t>
  </si>
  <si>
    <t>Vul hieronder de eenheid in</t>
  </si>
  <si>
    <t>Lees voorafgaand aan het invullen de informatie m.b.t. de aanplant van een boom onder tabblad 'groennorm'</t>
  </si>
  <si>
    <t>Vul hier aantal woningen in</t>
  </si>
  <si>
    <t xml:space="preserve">Vul hier aantal m² dak- of gevelgroen in. </t>
  </si>
  <si>
    <t>Vul hier aantal m² slooplocatie in.</t>
  </si>
  <si>
    <t xml:space="preserve">Vul hier aantal m² groen in dat volgens ontwerpplan gerealiseerd wordt. </t>
  </si>
  <si>
    <t>Vul hier aantal aan te planten 1e grote bomen</t>
  </si>
  <si>
    <t>Vul hier aantal aan te planten 2e grote bomen</t>
  </si>
  <si>
    <t>Vul hieronder de eenheid in (bijv. eenheid wonen of verkoopvloeroppervlak supermarkt)</t>
  </si>
  <si>
    <t>Oppervlakte perceel</t>
  </si>
  <si>
    <t>te slopen verharding</t>
  </si>
  <si>
    <t>(indien meer dan 50% van het totaal oppervlak van het perceel wordt gesloopt, wordt dit meegeteld in de berekening)</t>
  </si>
  <si>
    <t xml:space="preserve">Percentage te slopen verharding </t>
  </si>
  <si>
    <t>m² groen</t>
  </si>
  <si>
    <t>Vul in het veld hiernaast het aantal m² in</t>
  </si>
  <si>
    <t>Vul in het veld hiernaast het aantal m² oppervlak van het perceel in</t>
  </si>
  <si>
    <t>Vul in het veld hiernaast het aantal m² te slopen verharding in</t>
  </si>
  <si>
    <t xml:space="preserve">Vul in het veld hiernaast het aantal woningen in </t>
  </si>
  <si>
    <t>Vul in het veld hiernaast het aantal m² dak- of gevelgroen in</t>
  </si>
  <si>
    <t>Vul in het veld hiernaast het aantal m² groen in dat volgens ontwerpplan wordt gerealiseerd</t>
  </si>
  <si>
    <t xml:space="preserve">Vul in het veld hiernaast het aantal te planten 1e grootte orde bomen in </t>
  </si>
  <si>
    <t xml:space="preserve">Vul in het veld hiernaast het aantal te planten 2e grootte orde bomen in </t>
  </si>
  <si>
    <r>
      <t xml:space="preserve">1e grootte orde boom bedraagt                       </t>
    </r>
    <r>
      <rPr>
        <i/>
        <sz val="10"/>
        <color theme="1"/>
        <rFont val="Arial"/>
        <family val="2"/>
      </rPr>
      <t>U dient hierbij rekening te houden met 100 m² groeiplaats per boom</t>
    </r>
  </si>
  <si>
    <r>
      <t xml:space="preserve">2e grootte orde boom bedraagt                    </t>
    </r>
    <r>
      <rPr>
        <i/>
        <sz val="11"/>
        <rFont val="Arial"/>
        <family val="2"/>
      </rPr>
      <t>U dient hierbij rekening te houden met 50 m² groeiplaats per boom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</si>
</sst>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4" formatCode="_ &quot;€&quot;\ * #,##0.00_ ;_ &quot;€&quot;\ * \-#,##0.00_ ;_ &quot;€&quot;\ * &quot;-&quot;??_ ;_ @_ "/>
  </numFmts>
  <fonts count="29"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1"/>
      <color theme="0"/>
      <name val="Arial"/>
      <family val="2"/>
    </font>
    <font>
      <u/>
      <sz val="11"/>
      <color theme="1"/>
      <name val="Arial"/>
      <family val="2"/>
    </font>
    <font>
      <i/>
      <sz val="11"/>
      <color theme="1"/>
      <name val="Arial"/>
      <family val="2"/>
    </font>
    <font>
      <b/>
      <sz val="11"/>
      <name val="Arial"/>
      <family val="2"/>
    </font>
    <font>
      <sz val="11"/>
      <color theme="1"/>
      <name val="Calibri"/>
      <family val="2"/>
      <scheme val="minor"/>
    </font>
    <font>
      <sz val="11"/>
      <color theme="0" tint="-0.499984740745262"/>
      <name val="Arial"/>
      <family val="2"/>
    </font>
    <font>
      <sz val="11"/>
      <color rgb="FFFF0000"/>
      <name val="Arial"/>
      <family val="2"/>
    </font>
    <font>
      <sz val="11"/>
      <color rgb="FFFF0000"/>
      <name val="Calibri"/>
      <family val="2"/>
      <scheme val="minor"/>
    </font>
    <font>
      <b/>
      <sz val="12"/>
      <color theme="0"/>
      <name val="Arial"/>
      <family val="2"/>
    </font>
    <font>
      <sz val="8"/>
      <color theme="0" tint="-0.499984740745262"/>
      <name val="Arial"/>
      <family val="2"/>
    </font>
    <font>
      <b/>
      <sz val="10"/>
      <color theme="1"/>
      <name val="Arial"/>
      <family val="2"/>
    </font>
    <font>
      <b/>
      <u/>
      <sz val="11"/>
      <color theme="1"/>
      <name val="Arial"/>
      <family val="2"/>
    </font>
    <font>
      <sz val="11"/>
      <name val="Arial"/>
      <family val="2"/>
    </font>
    <font>
      <b/>
      <i/>
      <sz val="11"/>
      <name val="Arial"/>
      <family val="2"/>
    </font>
    <font>
      <sz val="8"/>
      <name val="Arial"/>
      <family val="2"/>
    </font>
    <font>
      <b/>
      <i/>
      <sz val="11"/>
      <color theme="1"/>
      <name val="Arial"/>
      <family val="2"/>
    </font>
    <font>
      <u/>
      <sz val="11"/>
      <color theme="10"/>
      <name val="Calibri"/>
      <family val="2"/>
      <scheme val="minor"/>
    </font>
    <font>
      <sz val="11"/>
      <color theme="0" tint="-0.14999847407452621"/>
      <name val="Calibri"/>
      <family val="2"/>
      <scheme val="minor"/>
    </font>
    <font>
      <b/>
      <sz val="14"/>
      <color theme="4" tint="-0.499984740745262"/>
      <name val="Arial"/>
      <family val="2"/>
    </font>
    <font>
      <sz val="11"/>
      <color theme="4" tint="-0.499984740745262"/>
      <name val="Arial"/>
      <family val="2"/>
    </font>
    <font>
      <sz val="10"/>
      <color theme="0" tint="-0.499984740745262"/>
      <name val="Arial"/>
      <family val="2"/>
    </font>
    <font>
      <i/>
      <sz val="11"/>
      <color theme="1"/>
      <name val="Calibri"/>
      <family val="2"/>
      <scheme val="minor"/>
    </font>
    <font>
      <i/>
      <sz val="10"/>
      <color theme="1"/>
      <name val="Arial"/>
      <family val="2"/>
    </font>
    <font>
      <sz val="10"/>
      <color theme="1"/>
      <name val="Arial"/>
      <family val="2"/>
    </font>
    <font>
      <i/>
      <sz val="11"/>
      <name val="Arial"/>
      <family val="2"/>
    </font>
  </fonts>
  <fills count="12">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C9A6E4"/>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s>
  <borders count="36">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theme="0" tint="-0.249977111117893"/>
      </right>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medium">
        <color indexed="64"/>
      </left>
      <right/>
      <top style="medium">
        <color indexed="64"/>
      </top>
      <bottom/>
      <diagonal/>
    </border>
    <border>
      <left/>
      <right/>
      <top style="thin">
        <color indexed="64"/>
      </top>
      <bottom/>
      <diagonal/>
    </border>
    <border>
      <left/>
      <right style="dotted">
        <color indexed="64"/>
      </right>
      <top/>
      <bottom/>
      <diagonal/>
    </border>
  </borders>
  <cellStyleXfs count="4">
    <xf numFmtId="0" fontId="0" fillId="0" borderId="0"/>
    <xf numFmtId="9" fontId="8" fillId="0" borderId="0" applyFont="0" applyFill="0" applyBorder="0" applyAlignment="0" applyProtection="0"/>
    <xf numFmtId="44" fontId="8" fillId="0" borderId="0" applyFont="0" applyFill="0" applyBorder="0" applyAlignment="0" applyProtection="0"/>
    <xf numFmtId="0" fontId="20" fillId="0" borderId="0" applyNumberFormat="0" applyFill="0" applyBorder="0" applyAlignment="0" applyProtection="0"/>
  </cellStyleXfs>
  <cellXfs count="233">
    <xf numFmtId="0" fontId="0" fillId="0" borderId="0" xfId="0"/>
    <xf numFmtId="0" fontId="2" fillId="0" borderId="0" xfId="0" applyFont="1"/>
    <xf numFmtId="0" fontId="0" fillId="0" borderId="0" xfId="0" applyAlignment="1">
      <alignment wrapText="1"/>
    </xf>
    <xf numFmtId="0" fontId="0" fillId="0" borderId="0" xfId="0" applyAlignment="1"/>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14" xfId="0" applyFont="1" applyBorder="1" applyAlignment="1">
      <alignment vertical="center"/>
    </xf>
    <xf numFmtId="0" fontId="2" fillId="0" borderId="15" xfId="0" applyFont="1" applyBorder="1" applyAlignment="1">
      <alignment vertical="center" wrapText="1"/>
    </xf>
    <xf numFmtId="0" fontId="2" fillId="0" borderId="16" xfId="0" applyFont="1" applyBorder="1" applyAlignment="1">
      <alignment vertical="center"/>
    </xf>
    <xf numFmtId="0" fontId="2" fillId="0" borderId="17" xfId="0" applyFont="1" applyBorder="1" applyAlignment="1">
      <alignment horizontal="center" vertical="center" wrapText="1"/>
    </xf>
    <xf numFmtId="0" fontId="2" fillId="0" borderId="18" xfId="0" applyFont="1" applyBorder="1" applyAlignment="1">
      <alignment horizontal="right" vertical="center" wrapText="1"/>
    </xf>
    <xf numFmtId="9" fontId="2" fillId="0" borderId="15" xfId="0" applyNumberFormat="1" applyFont="1" applyBorder="1" applyAlignment="1">
      <alignment vertical="center" wrapText="1"/>
    </xf>
    <xf numFmtId="0" fontId="2" fillId="0" borderId="17" xfId="0" applyFont="1" applyBorder="1" applyAlignment="1">
      <alignment vertical="center" wrapText="1"/>
    </xf>
    <xf numFmtId="0" fontId="1" fillId="0" borderId="0" xfId="0" applyFont="1" applyAlignment="1"/>
    <xf numFmtId="9" fontId="2" fillId="0" borderId="18" xfId="1" applyFont="1" applyBorder="1" applyAlignment="1">
      <alignment vertical="center" wrapText="1"/>
    </xf>
    <xf numFmtId="0" fontId="2" fillId="0" borderId="14" xfId="0" applyFont="1" applyBorder="1" applyAlignment="1">
      <alignment vertical="center" wrapText="1"/>
    </xf>
    <xf numFmtId="0" fontId="2" fillId="0" borderId="16" xfId="0" applyFont="1" applyBorder="1" applyAlignment="1">
      <alignment vertical="center" wrapText="1"/>
    </xf>
    <xf numFmtId="9" fontId="2" fillId="0" borderId="18" xfId="0" applyNumberFormat="1" applyFont="1" applyBorder="1" applyAlignment="1">
      <alignment vertical="center" wrapText="1"/>
    </xf>
    <xf numFmtId="0" fontId="2" fillId="3" borderId="11" xfId="0" applyFont="1" applyFill="1" applyBorder="1" applyAlignment="1">
      <alignment vertical="center" wrapText="1"/>
    </xf>
    <xf numFmtId="0" fontId="2" fillId="3" borderId="14" xfId="0" applyFont="1" applyFill="1" applyBorder="1" applyAlignment="1">
      <alignment vertical="center" wrapText="1"/>
    </xf>
    <xf numFmtId="0" fontId="2" fillId="3" borderId="11" xfId="0" applyFont="1" applyFill="1" applyBorder="1" applyAlignment="1">
      <alignment vertical="center"/>
    </xf>
    <xf numFmtId="0" fontId="2" fillId="3" borderId="14" xfId="0" applyFont="1" applyFill="1" applyBorder="1" applyAlignment="1">
      <alignment vertical="center"/>
    </xf>
    <xf numFmtId="0" fontId="2" fillId="3" borderId="12" xfId="0" applyFont="1" applyFill="1" applyBorder="1" applyAlignment="1">
      <alignment vertical="center" textRotation="90" wrapText="1"/>
    </xf>
    <xf numFmtId="0" fontId="2" fillId="3" borderId="13" xfId="0" applyFont="1" applyFill="1" applyBorder="1" applyAlignment="1">
      <alignment vertical="center" wrapText="1"/>
    </xf>
    <xf numFmtId="0" fontId="10" fillId="0" borderId="0" xfId="0" applyFont="1"/>
    <xf numFmtId="0" fontId="15" fillId="0" borderId="0" xfId="0" applyFont="1"/>
    <xf numFmtId="0" fontId="0" fillId="0" borderId="0" xfId="0" applyProtection="1"/>
    <xf numFmtId="0" fontId="2" fillId="3" borderId="1" xfId="0" applyFont="1" applyFill="1" applyBorder="1" applyProtection="1"/>
    <xf numFmtId="0" fontId="5" fillId="3" borderId="0" xfId="0" applyFont="1" applyFill="1" applyBorder="1" applyProtection="1"/>
    <xf numFmtId="0" fontId="2" fillId="3" borderId="0" xfId="0" applyFont="1" applyFill="1" applyBorder="1" applyProtection="1"/>
    <xf numFmtId="0" fontId="2" fillId="3" borderId="2" xfId="0" applyFont="1" applyFill="1" applyBorder="1" applyProtection="1"/>
    <xf numFmtId="0" fontId="6" fillId="3" borderId="0" xfId="0" applyFont="1" applyFill="1" applyBorder="1" applyProtection="1"/>
    <xf numFmtId="0" fontId="3" fillId="3" borderId="0" xfId="0" applyFont="1" applyFill="1" applyBorder="1" applyProtection="1"/>
    <xf numFmtId="0" fontId="2" fillId="3" borderId="0" xfId="0" applyFont="1" applyFill="1" applyBorder="1" applyAlignment="1" applyProtection="1">
      <alignment horizontal="center"/>
    </xf>
    <xf numFmtId="0" fontId="9" fillId="3" borderId="0"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wrapText="1"/>
    </xf>
    <xf numFmtId="0" fontId="2" fillId="3" borderId="0" xfId="0" applyFont="1" applyFill="1" applyProtection="1"/>
    <xf numFmtId="0" fontId="2" fillId="3" borderId="0" xfId="0" applyFont="1" applyFill="1" applyAlignment="1" applyProtection="1"/>
    <xf numFmtId="0" fontId="6" fillId="3" borderId="0" xfId="0" applyFont="1" applyFill="1" applyBorder="1" applyAlignment="1" applyProtection="1">
      <alignment horizontal="left" wrapText="1"/>
    </xf>
    <xf numFmtId="0" fontId="2" fillId="3" borderId="0" xfId="0" applyFont="1" applyFill="1" applyBorder="1" applyAlignment="1" applyProtection="1">
      <alignment horizontal="left" wrapText="1"/>
    </xf>
    <xf numFmtId="0" fontId="3" fillId="3" borderId="0" xfId="0" applyFont="1" applyFill="1" applyBorder="1" applyAlignment="1" applyProtection="1">
      <alignment horizontal="left" wrapText="1"/>
    </xf>
    <xf numFmtId="0" fontId="6" fillId="3" borderId="0" xfId="0" applyFont="1" applyFill="1" applyBorder="1" applyAlignment="1" applyProtection="1">
      <alignment horizontal="center" wrapText="1"/>
    </xf>
    <xf numFmtId="44" fontId="19" fillId="3" borderId="0" xfId="2" applyFont="1" applyFill="1" applyBorder="1" applyAlignment="1" applyProtection="1">
      <alignment horizontal="left" wrapText="1"/>
    </xf>
    <xf numFmtId="0" fontId="3" fillId="3" borderId="28" xfId="0" applyFont="1" applyFill="1" applyBorder="1" applyAlignment="1" applyProtection="1">
      <alignment horizontal="center"/>
    </xf>
    <xf numFmtId="0" fontId="0" fillId="3" borderId="0" xfId="0" applyFill="1" applyBorder="1" applyProtection="1"/>
    <xf numFmtId="0" fontId="0" fillId="3" borderId="2" xfId="0" applyFill="1" applyBorder="1" applyProtection="1"/>
    <xf numFmtId="0" fontId="0" fillId="3" borderId="1" xfId="0" applyFill="1" applyBorder="1" applyProtection="1"/>
    <xf numFmtId="0" fontId="1" fillId="3" borderId="0" xfId="0" applyFont="1" applyFill="1" applyBorder="1" applyProtection="1"/>
    <xf numFmtId="0" fontId="0" fillId="3" borderId="0" xfId="0" applyFill="1" applyBorder="1" applyAlignment="1" applyProtection="1">
      <alignment horizontal="center"/>
    </xf>
    <xf numFmtId="6" fontId="2" fillId="3" borderId="0" xfId="0" applyNumberFormat="1" applyFont="1" applyFill="1" applyBorder="1" applyProtection="1"/>
    <xf numFmtId="6" fontId="3" fillId="3" borderId="0" xfId="0" applyNumberFormat="1" applyFont="1" applyFill="1" applyBorder="1" applyProtection="1"/>
    <xf numFmtId="0" fontId="11" fillId="3" borderId="0" xfId="0" applyFont="1" applyFill="1" applyBorder="1" applyAlignment="1" applyProtection="1">
      <alignment wrapText="1"/>
    </xf>
    <xf numFmtId="0" fontId="18" fillId="3" borderId="0" xfId="0" applyFont="1" applyFill="1" applyBorder="1" applyAlignment="1" applyProtection="1">
      <alignment horizontal="center" wrapText="1"/>
    </xf>
    <xf numFmtId="0" fontId="2" fillId="3" borderId="4" xfId="0" applyFont="1" applyFill="1" applyBorder="1" applyAlignment="1" applyProtection="1">
      <alignment horizontal="center"/>
    </xf>
    <xf numFmtId="0" fontId="2" fillId="3" borderId="4" xfId="0" applyFont="1" applyFill="1" applyBorder="1" applyProtection="1"/>
    <xf numFmtId="0" fontId="1" fillId="3" borderId="4" xfId="0" applyFont="1" applyFill="1" applyBorder="1" applyProtection="1"/>
    <xf numFmtId="0" fontId="7" fillId="3" borderId="0" xfId="0" applyFont="1" applyFill="1" applyBorder="1" applyAlignment="1" applyProtection="1">
      <alignment horizontal="left"/>
    </xf>
    <xf numFmtId="0" fontId="1" fillId="3" borderId="7" xfId="0" applyFont="1" applyFill="1" applyBorder="1" applyAlignment="1" applyProtection="1">
      <alignment horizontal="center"/>
    </xf>
    <xf numFmtId="0" fontId="16" fillId="3" borderId="0" xfId="0" applyFont="1" applyFill="1" applyBorder="1" applyAlignment="1" applyProtection="1">
      <alignment horizontal="left"/>
    </xf>
    <xf numFmtId="0" fontId="17" fillId="3" borderId="0" xfId="0" applyFont="1" applyFill="1" applyBorder="1" applyAlignment="1" applyProtection="1">
      <alignment horizontal="left"/>
    </xf>
    <xf numFmtId="6" fontId="3" fillId="8" borderId="0" xfId="0" applyNumberFormat="1" applyFont="1" applyFill="1" applyBorder="1" applyProtection="1"/>
    <xf numFmtId="0" fontId="1" fillId="3" borderId="0" xfId="0" applyFont="1" applyFill="1" applyBorder="1" applyAlignment="1" applyProtection="1">
      <alignment horizontal="right"/>
    </xf>
    <xf numFmtId="0" fontId="1" fillId="3" borderId="0" xfId="0" applyFont="1" applyFill="1" applyBorder="1" applyAlignment="1" applyProtection="1">
      <alignment horizontal="center"/>
    </xf>
    <xf numFmtId="6" fontId="3" fillId="9" borderId="0" xfId="0" applyNumberFormat="1" applyFont="1" applyFill="1" applyBorder="1" applyProtection="1"/>
    <xf numFmtId="0" fontId="3" fillId="0" borderId="0" xfId="0" applyFont="1" applyBorder="1" applyProtection="1"/>
    <xf numFmtId="0" fontId="0" fillId="0" borderId="2" xfId="0" applyBorder="1" applyProtection="1"/>
    <xf numFmtId="6" fontId="3" fillId="10" borderId="0" xfId="0" applyNumberFormat="1" applyFont="1" applyFill="1" applyBorder="1" applyProtection="1"/>
    <xf numFmtId="0" fontId="9" fillId="3" borderId="0" xfId="0" applyFont="1" applyFill="1" applyBorder="1" applyAlignment="1" applyProtection="1">
      <alignment horizontal="center"/>
    </xf>
    <xf numFmtId="0" fontId="19" fillId="3" borderId="29" xfId="0" applyFont="1" applyFill="1" applyBorder="1" applyProtection="1"/>
    <xf numFmtId="0" fontId="2" fillId="3" borderId="29" xfId="0" applyFont="1" applyFill="1" applyBorder="1" applyProtection="1"/>
    <xf numFmtId="0" fontId="9" fillId="3" borderId="29" xfId="0" applyFont="1" applyFill="1" applyBorder="1" applyAlignment="1" applyProtection="1">
      <alignment horizontal="left"/>
    </xf>
    <xf numFmtId="0" fontId="2" fillId="3" borderId="29" xfId="0" applyFont="1" applyFill="1" applyBorder="1" applyAlignment="1" applyProtection="1">
      <alignment horizontal="center"/>
    </xf>
    <xf numFmtId="0" fontId="3" fillId="3" borderId="29" xfId="0" applyFont="1" applyFill="1" applyBorder="1" applyProtection="1"/>
    <xf numFmtId="6" fontId="3" fillId="3" borderId="29" xfId="0" applyNumberFormat="1" applyFont="1" applyFill="1" applyBorder="1" applyProtection="1"/>
    <xf numFmtId="0" fontId="0" fillId="3" borderId="30" xfId="0" applyFill="1" applyBorder="1" applyProtection="1"/>
    <xf numFmtId="0" fontId="9" fillId="3" borderId="0" xfId="0" applyFont="1" applyFill="1" applyBorder="1" applyAlignment="1" applyProtection="1">
      <alignment horizontal="left"/>
    </xf>
    <xf numFmtId="2" fontId="2" fillId="3" borderId="0" xfId="0" applyNumberFormat="1" applyFont="1" applyFill="1" applyBorder="1" applyAlignment="1" applyProtection="1">
      <alignment horizontal="center"/>
    </xf>
    <xf numFmtId="0" fontId="2" fillId="3" borderId="0" xfId="0" applyFont="1" applyFill="1" applyBorder="1" applyAlignment="1" applyProtection="1">
      <alignment horizontal="right"/>
    </xf>
    <xf numFmtId="0" fontId="2" fillId="3" borderId="0" xfId="0" applyNumberFormat="1" applyFont="1" applyFill="1" applyBorder="1" applyAlignment="1" applyProtection="1">
      <alignment horizontal="center"/>
    </xf>
    <xf numFmtId="0" fontId="9" fillId="3" borderId="4" xfId="0" applyFont="1" applyFill="1" applyBorder="1" applyAlignment="1" applyProtection="1">
      <alignment horizontal="center"/>
    </xf>
    <xf numFmtId="0" fontId="3" fillId="3" borderId="4" xfId="0" applyFont="1" applyFill="1" applyBorder="1" applyProtection="1"/>
    <xf numFmtId="0" fontId="3" fillId="3" borderId="7" xfId="0" applyFont="1" applyFill="1" applyBorder="1" applyProtection="1"/>
    <xf numFmtId="0" fontId="0" fillId="3" borderId="3" xfId="0" applyFill="1" applyBorder="1" applyProtection="1"/>
    <xf numFmtId="0" fontId="0" fillId="3" borderId="4" xfId="0" applyFill="1" applyBorder="1" applyProtection="1"/>
    <xf numFmtId="0" fontId="0" fillId="3" borderId="5" xfId="0" applyFill="1" applyBorder="1" applyProtection="1"/>
    <xf numFmtId="0" fontId="7" fillId="3" borderId="0" xfId="0" applyFont="1" applyFill="1" applyBorder="1" applyAlignment="1" applyProtection="1">
      <alignment horizontal="left" vertical="top"/>
    </xf>
    <xf numFmtId="0" fontId="4" fillId="3" borderId="0" xfId="0" applyFont="1" applyFill="1" applyBorder="1" applyAlignment="1" applyProtection="1">
      <alignment horizontal="center" vertical="top"/>
    </xf>
    <xf numFmtId="0" fontId="0" fillId="2" borderId="10" xfId="0" applyFill="1" applyBorder="1" applyAlignment="1" applyProtection="1">
      <alignment horizontal="center"/>
    </xf>
    <xf numFmtId="0" fontId="10" fillId="3" borderId="0" xfId="0" applyFont="1" applyFill="1" applyBorder="1" applyProtection="1"/>
    <xf numFmtId="0" fontId="13" fillId="3" borderId="1" xfId="0" applyFont="1" applyFill="1" applyBorder="1" applyAlignment="1" applyProtection="1">
      <alignment vertical="top" wrapText="1"/>
    </xf>
    <xf numFmtId="0" fontId="21" fillId="3" borderId="0" xfId="0" applyFont="1" applyFill="1" applyBorder="1" applyAlignment="1" applyProtection="1">
      <alignment horizontal="center" vertical="top"/>
    </xf>
    <xf numFmtId="0" fontId="13" fillId="0" borderId="0" xfId="0" applyFont="1" applyFill="1" applyBorder="1" applyAlignment="1" applyProtection="1">
      <alignment horizontal="center" wrapText="1"/>
    </xf>
    <xf numFmtId="0" fontId="3" fillId="3" borderId="4" xfId="0" applyFont="1" applyFill="1" applyBorder="1" applyAlignment="1" applyProtection="1"/>
    <xf numFmtId="0" fontId="3" fillId="3" borderId="4" xfId="0" applyFont="1" applyFill="1" applyBorder="1" applyAlignment="1" applyProtection="1">
      <alignment horizontal="left"/>
    </xf>
    <xf numFmtId="0" fontId="3" fillId="3" borderId="0" xfId="0" applyFont="1" applyFill="1" applyBorder="1" applyAlignment="1" applyProtection="1">
      <alignment horizontal="left"/>
    </xf>
    <xf numFmtId="0" fontId="3" fillId="3" borderId="4" xfId="0" applyFont="1" applyFill="1" applyBorder="1" applyAlignment="1" applyProtection="1">
      <alignment horizontal="center"/>
    </xf>
    <xf numFmtId="0" fontId="3" fillId="3" borderId="23" xfId="0" applyFont="1" applyFill="1" applyBorder="1" applyAlignment="1" applyProtection="1">
      <alignment horizontal="right"/>
    </xf>
    <xf numFmtId="0" fontId="3" fillId="7" borderId="0" xfId="0" applyFont="1" applyFill="1" applyBorder="1" applyProtection="1"/>
    <xf numFmtId="0" fontId="2" fillId="7" borderId="0" xfId="0" applyFont="1" applyFill="1" applyBorder="1" applyAlignment="1" applyProtection="1">
      <alignment horizontal="left" vertical="center"/>
    </xf>
    <xf numFmtId="0" fontId="2" fillId="7" borderId="0" xfId="0" applyFont="1" applyFill="1" applyBorder="1" applyProtection="1"/>
    <xf numFmtId="0" fontId="2" fillId="7" borderId="0" xfId="0" applyFont="1" applyFill="1" applyBorder="1" applyAlignment="1" applyProtection="1">
      <alignment horizontal="center" vertical="center"/>
    </xf>
    <xf numFmtId="0" fontId="0" fillId="7" borderId="0" xfId="0" applyFill="1" applyBorder="1" applyProtection="1"/>
    <xf numFmtId="0" fontId="0" fillId="7" borderId="2" xfId="0" applyFill="1" applyBorder="1" applyProtection="1"/>
    <xf numFmtId="0" fontId="2" fillId="3" borderId="23" xfId="0" applyFont="1" applyFill="1" applyBorder="1" applyProtection="1"/>
    <xf numFmtId="0" fontId="2" fillId="7" borderId="4" xfId="0" applyFont="1" applyFill="1" applyBorder="1" applyProtection="1"/>
    <xf numFmtId="0" fontId="2" fillId="7" borderId="4" xfId="0" applyFont="1" applyFill="1" applyBorder="1" applyAlignment="1" applyProtection="1">
      <alignment horizontal="left" vertical="center"/>
    </xf>
    <xf numFmtId="0" fontId="2" fillId="7" borderId="4" xfId="0" applyFont="1" applyFill="1" applyBorder="1" applyAlignment="1" applyProtection="1">
      <alignment horizontal="center" vertical="center"/>
    </xf>
    <xf numFmtId="0" fontId="0" fillId="7" borderId="4" xfId="0" applyFill="1" applyBorder="1" applyProtection="1"/>
    <xf numFmtId="0" fontId="0" fillId="7" borderId="5" xfId="0" applyFill="1" applyBorder="1" applyProtection="1"/>
    <xf numFmtId="0" fontId="2" fillId="7" borderId="0" xfId="0" applyFont="1" applyFill="1" applyBorder="1" applyAlignment="1" applyProtection="1">
      <alignment horizontal="left" vertical="center" wrapText="1"/>
    </xf>
    <xf numFmtId="0" fontId="3" fillId="3" borderId="23" xfId="0" applyFont="1" applyFill="1" applyBorder="1" applyAlignment="1" applyProtection="1">
      <alignment horizontal="right" vertical="top"/>
    </xf>
    <xf numFmtId="0" fontId="3" fillId="7" borderId="0" xfId="0" applyFont="1" applyFill="1" applyBorder="1" applyAlignment="1" applyProtection="1">
      <alignment wrapText="1"/>
    </xf>
    <xf numFmtId="0" fontId="2" fillId="7" borderId="4" xfId="0" applyFont="1" applyFill="1" applyBorder="1" applyAlignment="1" applyProtection="1">
      <alignment horizontal="left" vertical="center" wrapText="1"/>
    </xf>
    <xf numFmtId="0" fontId="3" fillId="7" borderId="0" xfId="0" applyFont="1" applyFill="1" applyBorder="1" applyAlignment="1" applyProtection="1">
      <alignment horizontal="left" vertical="top" wrapText="1"/>
    </xf>
    <xf numFmtId="0" fontId="2" fillId="7" borderId="21" xfId="0" applyFont="1" applyFill="1" applyBorder="1" applyProtection="1"/>
    <xf numFmtId="0" fontId="2" fillId="7" borderId="21" xfId="0" applyFont="1" applyFill="1" applyBorder="1" applyAlignment="1" applyProtection="1">
      <alignment horizontal="left" vertical="center"/>
    </xf>
    <xf numFmtId="0" fontId="2" fillId="7" borderId="21" xfId="0" applyFont="1" applyFill="1" applyBorder="1" applyAlignment="1" applyProtection="1">
      <alignment horizontal="center" vertical="center"/>
    </xf>
    <xf numFmtId="0" fontId="0" fillId="7" borderId="21" xfId="0" applyFill="1" applyBorder="1" applyProtection="1"/>
    <xf numFmtId="0" fontId="0" fillId="7" borderId="22" xfId="0" applyFill="1" applyBorder="1" applyProtection="1"/>
    <xf numFmtId="0" fontId="14" fillId="7" borderId="2" xfId="0" applyFont="1" applyFill="1" applyBorder="1" applyAlignment="1" applyProtection="1">
      <alignment wrapText="1"/>
    </xf>
    <xf numFmtId="0" fontId="2" fillId="7" borderId="3" xfId="0" applyFont="1" applyFill="1" applyBorder="1" applyProtection="1"/>
    <xf numFmtId="0" fontId="2" fillId="3" borderId="0" xfId="0" applyFont="1" applyFill="1" applyBorder="1" applyAlignment="1" applyProtection="1">
      <alignment horizontal="center" vertical="center"/>
    </xf>
    <xf numFmtId="0" fontId="3" fillId="7" borderId="19" xfId="0" applyFont="1" applyFill="1" applyBorder="1" applyAlignment="1" applyProtection="1">
      <alignment horizontal="center" vertical="center"/>
    </xf>
    <xf numFmtId="0" fontId="3" fillId="7" borderId="0" xfId="0" applyFont="1" applyFill="1" applyBorder="1" applyAlignment="1" applyProtection="1">
      <alignment horizontal="center" vertical="center"/>
    </xf>
    <xf numFmtId="0" fontId="2" fillId="3" borderId="3" xfId="0" applyFont="1" applyFill="1" applyBorder="1" applyProtection="1"/>
    <xf numFmtId="0" fontId="2" fillId="0" borderId="0" xfId="0" applyFont="1" applyProtection="1"/>
    <xf numFmtId="0" fontId="9" fillId="0" borderId="24" xfId="0" applyFont="1" applyBorder="1" applyAlignment="1" applyProtection="1">
      <alignment horizontal="center" vertical="center" wrapText="1"/>
      <protection locked="0"/>
    </xf>
    <xf numFmtId="0" fontId="2" fillId="0" borderId="31" xfId="0" applyFont="1" applyFill="1" applyBorder="1" applyProtection="1">
      <protection locked="0"/>
    </xf>
    <xf numFmtId="0" fontId="23" fillId="0" borderId="31" xfId="0" applyFont="1" applyBorder="1" applyAlignment="1" applyProtection="1">
      <alignment horizontal="center" vertical="center" wrapText="1"/>
      <protection locked="0"/>
    </xf>
    <xf numFmtId="2" fontId="3" fillId="3" borderId="7" xfId="0" applyNumberFormat="1" applyFont="1" applyFill="1" applyBorder="1" applyAlignment="1" applyProtection="1">
      <alignment horizontal="center"/>
    </xf>
    <xf numFmtId="0" fontId="6" fillId="3" borderId="0" xfId="0" applyFont="1" applyFill="1" applyBorder="1" applyAlignment="1" applyProtection="1">
      <alignment horizontal="left" wrapText="1"/>
    </xf>
    <xf numFmtId="0" fontId="3" fillId="3" borderId="0" xfId="0" applyFont="1" applyFill="1" applyBorder="1" applyAlignment="1" applyProtection="1">
      <alignment horizontal="center" vertical="center"/>
    </xf>
    <xf numFmtId="0" fontId="6" fillId="3" borderId="0" xfId="0" applyFont="1" applyFill="1" applyBorder="1" applyAlignment="1" applyProtection="1">
      <alignment horizontal="left" wrapText="1"/>
    </xf>
    <xf numFmtId="0" fontId="3" fillId="3" borderId="0" xfId="0" applyFont="1" applyFill="1" applyBorder="1" applyAlignment="1" applyProtection="1">
      <alignment horizontal="center" vertical="center" wrapText="1"/>
    </xf>
    <xf numFmtId="0" fontId="0" fillId="3" borderId="0" xfId="0" applyFill="1" applyBorder="1" applyAlignment="1" applyProtection="1">
      <alignment horizontal="center"/>
    </xf>
    <xf numFmtId="0" fontId="0" fillId="3" borderId="4" xfId="0" applyFill="1" applyBorder="1" applyAlignment="1" applyProtection="1">
      <alignment horizontal="center"/>
    </xf>
    <xf numFmtId="0" fontId="16" fillId="3" borderId="0" xfId="0" applyFont="1" applyFill="1" applyBorder="1" applyAlignment="1" applyProtection="1">
      <alignment horizontal="left"/>
    </xf>
    <xf numFmtId="0" fontId="0" fillId="2" borderId="10" xfId="0" applyFill="1" applyBorder="1" applyAlignment="1" applyProtection="1">
      <alignment horizontal="center"/>
      <protection locked="0"/>
    </xf>
    <xf numFmtId="0" fontId="0" fillId="0" borderId="0" xfId="0" applyProtection="1">
      <protection locked="0"/>
    </xf>
    <xf numFmtId="0" fontId="0" fillId="3" borderId="0" xfId="0" applyFill="1" applyBorder="1" applyAlignment="1" applyProtection="1">
      <alignment horizontal="center"/>
    </xf>
    <xf numFmtId="0" fontId="3" fillId="3" borderId="0" xfId="0" applyFont="1" applyFill="1" applyBorder="1" applyAlignment="1" applyProtection="1">
      <alignment horizontal="center"/>
    </xf>
    <xf numFmtId="0" fontId="24" fillId="0" borderId="0" xfId="0" applyFont="1" applyFill="1" applyBorder="1" applyAlignment="1" applyProtection="1">
      <alignment horizontal="center" vertical="center" wrapText="1"/>
    </xf>
    <xf numFmtId="0" fontId="2" fillId="0" borderId="31" xfId="0" applyFont="1" applyFill="1" applyBorder="1" applyAlignment="1" applyProtection="1">
      <alignment horizontal="center" vertical="center"/>
      <protection locked="0"/>
    </xf>
    <xf numFmtId="0" fontId="24" fillId="0" borderId="24" xfId="0" applyFont="1" applyBorder="1" applyAlignment="1" applyProtection="1">
      <alignment horizontal="center" vertical="center" wrapText="1"/>
      <protection locked="0"/>
    </xf>
    <xf numFmtId="0" fontId="0" fillId="3" borderId="0" xfId="0" applyFill="1" applyProtection="1"/>
    <xf numFmtId="0" fontId="25" fillId="3" borderId="0" xfId="0" applyFont="1" applyFill="1" applyBorder="1" applyProtection="1"/>
    <xf numFmtId="0" fontId="2" fillId="3" borderId="34" xfId="0" applyFont="1" applyFill="1" applyBorder="1" applyProtection="1"/>
    <xf numFmtId="0" fontId="26" fillId="3" borderId="0" xfId="0" applyFont="1" applyFill="1" applyAlignment="1">
      <alignment vertical="top" wrapText="1"/>
    </xf>
    <xf numFmtId="9" fontId="2" fillId="3" borderId="0" xfId="1" applyFont="1" applyFill="1" applyBorder="1" applyAlignment="1" applyProtection="1">
      <alignment horizontal="center"/>
    </xf>
    <xf numFmtId="0" fontId="2" fillId="3" borderId="0" xfId="0" applyFont="1" applyFill="1" applyBorder="1" applyAlignment="1" applyProtection="1">
      <alignment horizontal="right" vertical="top"/>
    </xf>
    <xf numFmtId="6" fontId="2" fillId="3" borderId="0" xfId="0" applyNumberFormat="1" applyFont="1" applyFill="1" applyBorder="1" applyAlignment="1" applyProtection="1">
      <alignment horizontal="left" vertical="top"/>
    </xf>
    <xf numFmtId="2" fontId="3" fillId="3" borderId="0" xfId="0" applyNumberFormat="1" applyFont="1" applyFill="1" applyBorder="1" applyAlignment="1" applyProtection="1">
      <alignment horizontal="center"/>
    </xf>
    <xf numFmtId="0" fontId="2" fillId="3" borderId="0" xfId="0" applyFont="1" applyFill="1" applyAlignment="1">
      <alignment vertical="top" wrapText="1"/>
    </xf>
    <xf numFmtId="0" fontId="16" fillId="3" borderId="0" xfId="0" applyFont="1" applyFill="1" applyBorder="1" applyAlignment="1" applyProtection="1">
      <alignment horizontal="left" vertical="top" wrapText="1"/>
    </xf>
    <xf numFmtId="0" fontId="3" fillId="3" borderId="0" xfId="0" applyFont="1" applyFill="1" applyBorder="1" applyAlignment="1" applyProtection="1">
      <alignment horizontal="right"/>
    </xf>
    <xf numFmtId="6" fontId="3" fillId="8" borderId="9" xfId="0" applyNumberFormat="1" applyFont="1" applyFill="1" applyBorder="1" applyProtection="1"/>
    <xf numFmtId="6" fontId="3" fillId="9" borderId="9" xfId="0" applyNumberFormat="1" applyFont="1" applyFill="1" applyBorder="1" applyProtection="1"/>
    <xf numFmtId="0" fontId="3" fillId="0" borderId="9" xfId="0" applyFont="1" applyBorder="1" applyProtection="1"/>
    <xf numFmtId="6" fontId="3" fillId="10" borderId="9" xfId="0" applyNumberFormat="1" applyFont="1" applyFill="1" applyBorder="1" applyProtection="1"/>
    <xf numFmtId="0" fontId="3" fillId="3" borderId="9" xfId="0" applyFont="1" applyFill="1" applyBorder="1" applyProtection="1"/>
    <xf numFmtId="0" fontId="0" fillId="0" borderId="15" xfId="0" applyBorder="1" applyProtection="1"/>
    <xf numFmtId="0" fontId="0" fillId="3" borderId="15" xfId="0" applyFill="1" applyBorder="1" applyProtection="1"/>
    <xf numFmtId="0" fontId="0" fillId="3" borderId="0" xfId="0" applyFill="1" applyBorder="1" applyAlignment="1" applyProtection="1">
      <alignment horizontal="center"/>
    </xf>
    <xf numFmtId="0" fontId="0" fillId="3" borderId="4" xfId="0" applyFill="1" applyBorder="1" applyAlignment="1" applyProtection="1">
      <alignment horizontal="center"/>
    </xf>
    <xf numFmtId="0" fontId="0" fillId="3" borderId="2" xfId="0" applyFill="1" applyBorder="1" applyAlignment="1" applyProtection="1">
      <alignment horizontal="center"/>
    </xf>
    <xf numFmtId="0" fontId="0" fillId="3" borderId="5" xfId="0" applyFill="1" applyBorder="1" applyAlignment="1" applyProtection="1">
      <alignment horizontal="center"/>
    </xf>
    <xf numFmtId="0" fontId="24" fillId="0" borderId="25" xfId="0" applyFont="1" applyBorder="1" applyAlignment="1" applyProtection="1">
      <alignment horizontal="center" vertical="center" wrapText="1"/>
      <protection locked="0"/>
    </xf>
    <xf numFmtId="0" fontId="24" fillId="0" borderId="26" xfId="0" applyFont="1" applyBorder="1" applyAlignment="1" applyProtection="1">
      <alignment horizontal="center" vertical="center" wrapText="1"/>
      <protection locked="0"/>
    </xf>
    <xf numFmtId="0" fontId="24" fillId="0" borderId="27" xfId="0" applyFont="1" applyBorder="1" applyAlignment="1" applyProtection="1">
      <alignment horizontal="center" vertical="center" wrapText="1"/>
      <protection locked="0"/>
    </xf>
    <xf numFmtId="0" fontId="3" fillId="0" borderId="9" xfId="0" applyFont="1" applyBorder="1" applyAlignment="1" applyProtection="1">
      <alignment horizontal="left" wrapText="1"/>
    </xf>
    <xf numFmtId="0" fontId="3" fillId="0" borderId="15" xfId="0" applyFont="1" applyBorder="1" applyAlignment="1" applyProtection="1">
      <alignment horizontal="left" wrapText="1"/>
    </xf>
    <xf numFmtId="0" fontId="3" fillId="3" borderId="0" xfId="0" applyFont="1" applyFill="1" applyBorder="1" applyAlignment="1" applyProtection="1">
      <alignment horizontal="center" wrapText="1"/>
    </xf>
    <xf numFmtId="0" fontId="3" fillId="3" borderId="4" xfId="0" applyFont="1" applyFill="1" applyBorder="1" applyAlignment="1" applyProtection="1">
      <alignment horizontal="center" wrapText="1"/>
    </xf>
    <xf numFmtId="0" fontId="7" fillId="3" borderId="0" xfId="0" applyFont="1" applyFill="1" applyBorder="1" applyAlignment="1" applyProtection="1">
      <alignment horizontal="left"/>
    </xf>
    <xf numFmtId="0" fontId="3" fillId="0" borderId="9" xfId="0" applyFont="1" applyBorder="1" applyAlignment="1" applyProtection="1">
      <alignment horizontal="left" vertical="top" wrapText="1"/>
    </xf>
    <xf numFmtId="0" fontId="3" fillId="0" borderId="15" xfId="0" applyFont="1" applyBorder="1" applyAlignment="1" applyProtection="1">
      <alignment horizontal="left" vertical="top" wrapText="1"/>
    </xf>
    <xf numFmtId="0" fontId="24" fillId="0" borderId="20" xfId="0" applyFont="1" applyBorder="1" applyAlignment="1" applyProtection="1">
      <alignment horizontal="center" vertical="center" wrapText="1"/>
    </xf>
    <xf numFmtId="0" fontId="9" fillId="0" borderId="25" xfId="0" applyFont="1" applyBorder="1" applyAlignment="1" applyProtection="1">
      <alignment horizontal="center" vertical="center" wrapText="1"/>
      <protection locked="0"/>
    </xf>
    <xf numFmtId="0" fontId="9" fillId="0" borderId="26"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3" fillId="3" borderId="0" xfId="0" applyFont="1" applyFill="1" applyBorder="1" applyAlignment="1" applyProtection="1">
      <alignment horizontal="center" vertical="center"/>
    </xf>
    <xf numFmtId="0" fontId="6" fillId="3" borderId="0" xfId="0" applyFont="1" applyFill="1" applyBorder="1" applyAlignment="1" applyProtection="1">
      <alignment horizontal="left" wrapText="1"/>
    </xf>
    <xf numFmtId="0" fontId="2" fillId="3" borderId="0" xfId="0" applyFont="1" applyFill="1" applyAlignment="1" applyProtection="1">
      <alignment horizontal="left"/>
    </xf>
    <xf numFmtId="0" fontId="2" fillId="3" borderId="0" xfId="0" applyFont="1" applyFill="1" applyBorder="1" applyAlignment="1" applyProtection="1">
      <alignment horizontal="center" wrapText="1"/>
    </xf>
    <xf numFmtId="44" fontId="2" fillId="3" borderId="0" xfId="2" applyFont="1" applyFill="1" applyBorder="1" applyAlignment="1" applyProtection="1">
      <alignment horizontal="center" wrapText="1"/>
    </xf>
    <xf numFmtId="0" fontId="24" fillId="11" borderId="0" xfId="0" applyFont="1" applyFill="1" applyBorder="1" applyAlignment="1" applyProtection="1">
      <alignment horizontal="center" vertical="center" wrapText="1"/>
    </xf>
    <xf numFmtId="0" fontId="24" fillId="11" borderId="32"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12" fillId="4" borderId="6" xfId="0" applyFont="1" applyFill="1" applyBorder="1" applyAlignment="1" applyProtection="1">
      <alignment horizontal="left" vertical="top"/>
    </xf>
    <xf numFmtId="0" fontId="12" fillId="4" borderId="7" xfId="0" applyFont="1" applyFill="1" applyBorder="1" applyAlignment="1" applyProtection="1">
      <alignment horizontal="left" vertical="top"/>
    </xf>
    <xf numFmtId="0" fontId="12" fillId="4" borderId="8" xfId="0" applyFont="1" applyFill="1" applyBorder="1" applyAlignment="1" applyProtection="1">
      <alignment horizontal="left" vertical="top"/>
    </xf>
    <xf numFmtId="0" fontId="12" fillId="6" borderId="6" xfId="0" applyFont="1" applyFill="1" applyBorder="1" applyAlignment="1" applyProtection="1">
      <alignment horizontal="left" vertical="top"/>
    </xf>
    <xf numFmtId="0" fontId="12" fillId="6" borderId="7" xfId="0" applyFont="1" applyFill="1" applyBorder="1" applyAlignment="1" applyProtection="1">
      <alignment horizontal="left" vertical="top"/>
    </xf>
    <xf numFmtId="0" fontId="12" fillId="6" borderId="8" xfId="0" applyFont="1" applyFill="1" applyBorder="1" applyAlignment="1" applyProtection="1">
      <alignment horizontal="left" vertical="top"/>
    </xf>
    <xf numFmtId="0" fontId="2" fillId="3" borderId="0" xfId="0" applyFont="1" applyFill="1" applyBorder="1" applyAlignment="1" applyProtection="1">
      <alignment horizontal="right" wrapText="1"/>
    </xf>
    <xf numFmtId="0" fontId="14" fillId="7" borderId="6" xfId="0" applyFont="1" applyFill="1" applyBorder="1" applyAlignment="1" applyProtection="1">
      <alignment horizontal="left" vertical="top"/>
    </xf>
    <xf numFmtId="0" fontId="14" fillId="7" borderId="7" xfId="0" applyFont="1" applyFill="1" applyBorder="1" applyAlignment="1" applyProtection="1">
      <alignment horizontal="left" vertical="top"/>
    </xf>
    <xf numFmtId="0" fontId="14" fillId="7" borderId="8" xfId="0" applyFont="1" applyFill="1" applyBorder="1" applyAlignment="1" applyProtection="1">
      <alignment horizontal="left" vertical="top"/>
    </xf>
    <xf numFmtId="0" fontId="22" fillId="0" borderId="33" xfId="0" applyFont="1" applyBorder="1" applyAlignment="1" applyProtection="1">
      <alignment horizontal="center" vertical="center"/>
    </xf>
    <xf numFmtId="0" fontId="22" fillId="0" borderId="21"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1" xfId="0" applyFont="1" applyBorder="1" applyAlignment="1" applyProtection="1">
      <alignment horizontal="center" vertical="center"/>
    </xf>
    <xf numFmtId="0" fontId="22" fillId="0" borderId="0" xfId="0" applyFont="1" applyBorder="1" applyAlignment="1" applyProtection="1">
      <alignment horizontal="center" vertical="center"/>
    </xf>
    <xf numFmtId="0" fontId="22" fillId="0" borderId="2" xfId="0" applyFont="1" applyBorder="1" applyAlignment="1" applyProtection="1">
      <alignment horizontal="center" vertical="center"/>
    </xf>
    <xf numFmtId="0" fontId="22" fillId="0" borderId="3" xfId="0" applyFont="1" applyBorder="1" applyAlignment="1" applyProtection="1">
      <alignment horizontal="center" vertical="center"/>
    </xf>
    <xf numFmtId="0" fontId="22" fillId="0" borderId="4" xfId="0" applyFont="1" applyBorder="1" applyAlignment="1" applyProtection="1">
      <alignment horizontal="center" vertical="center"/>
    </xf>
    <xf numFmtId="0" fontId="22" fillId="0" borderId="5" xfId="0" applyFont="1" applyBorder="1" applyAlignment="1" applyProtection="1">
      <alignment horizontal="center" vertical="center"/>
    </xf>
    <xf numFmtId="0" fontId="12" fillId="5" borderId="6" xfId="0" applyFont="1" applyFill="1" applyBorder="1" applyAlignment="1" applyProtection="1">
      <alignment horizontal="left" vertical="top"/>
    </xf>
    <xf numFmtId="0" fontId="12" fillId="5" borderId="7" xfId="0" applyFont="1" applyFill="1" applyBorder="1" applyAlignment="1" applyProtection="1">
      <alignment horizontal="left" vertical="top"/>
    </xf>
    <xf numFmtId="0" fontId="12" fillId="5" borderId="8" xfId="0" applyFont="1" applyFill="1" applyBorder="1" applyAlignment="1" applyProtection="1">
      <alignment horizontal="left" vertical="top"/>
    </xf>
    <xf numFmtId="0" fontId="6" fillId="3" borderId="0" xfId="0" applyFont="1" applyFill="1" applyBorder="1" applyAlignment="1" applyProtection="1">
      <alignment horizontal="left" vertical="top" wrapText="1"/>
    </xf>
    <xf numFmtId="0" fontId="26" fillId="3" borderId="0" xfId="0" applyFont="1" applyFill="1" applyBorder="1" applyAlignment="1" applyProtection="1">
      <alignment horizontal="center" vertical="center" wrapText="1"/>
    </xf>
    <xf numFmtId="0" fontId="26" fillId="3" borderId="35" xfId="0" applyFont="1" applyFill="1" applyBorder="1" applyAlignment="1" applyProtection="1">
      <alignment horizontal="center" vertical="center" wrapText="1"/>
    </xf>
    <xf numFmtId="0" fontId="27" fillId="3" borderId="35" xfId="0" applyFont="1" applyFill="1" applyBorder="1" applyAlignment="1" applyProtection="1">
      <alignment horizontal="center" vertical="center" wrapText="1"/>
    </xf>
    <xf numFmtId="0" fontId="27" fillId="3" borderId="0" xfId="0" applyFont="1" applyFill="1" applyBorder="1" applyAlignment="1" applyProtection="1">
      <alignment horizontal="center" vertical="center" wrapText="1"/>
    </xf>
    <xf numFmtId="6" fontId="26" fillId="3" borderId="0" xfId="0" applyNumberFormat="1" applyFont="1" applyFill="1" applyBorder="1" applyAlignment="1" applyProtection="1">
      <alignment horizontal="center" vertical="center" wrapText="1"/>
    </xf>
    <xf numFmtId="6" fontId="26" fillId="3" borderId="35" xfId="0" applyNumberFormat="1" applyFont="1" applyFill="1" applyBorder="1" applyAlignment="1" applyProtection="1">
      <alignment horizontal="center" vertical="center" wrapText="1"/>
    </xf>
    <xf numFmtId="0" fontId="2" fillId="3" borderId="12" xfId="0" applyFont="1" applyFill="1" applyBorder="1" applyAlignment="1">
      <alignment vertical="center" textRotation="90" wrapText="1"/>
    </xf>
    <xf numFmtId="0" fontId="2" fillId="3" borderId="9" xfId="0" applyFont="1" applyFill="1" applyBorder="1" applyAlignment="1">
      <alignment vertical="center" textRotation="90" wrapText="1"/>
    </xf>
    <xf numFmtId="0" fontId="2" fillId="3" borderId="13" xfId="0" applyFont="1" applyFill="1" applyBorder="1" applyAlignment="1">
      <alignment vertical="center" wrapText="1"/>
    </xf>
    <xf numFmtId="0" fontId="2" fillId="3" borderId="15" xfId="0" applyFont="1" applyFill="1" applyBorder="1" applyAlignment="1">
      <alignment vertical="center" wrapText="1"/>
    </xf>
    <xf numFmtId="0" fontId="20" fillId="0" borderId="0" xfId="3" applyAlignment="1">
      <alignment horizontal="left"/>
    </xf>
    <xf numFmtId="0" fontId="0" fillId="0" borderId="0" xfId="0" applyAlignment="1">
      <alignment horizontal="left"/>
    </xf>
    <xf numFmtId="0" fontId="1" fillId="0" borderId="0" xfId="0" applyFont="1" applyAlignment="1">
      <alignment horizontal="left"/>
    </xf>
    <xf numFmtId="0" fontId="13" fillId="11" borderId="0" xfId="0" applyFont="1" applyFill="1" applyBorder="1" applyAlignment="1" applyProtection="1">
      <alignment horizontal="center" wrapText="1"/>
    </xf>
    <xf numFmtId="0" fontId="13" fillId="11" borderId="32" xfId="0" applyFont="1" applyFill="1" applyBorder="1" applyAlignment="1" applyProtection="1">
      <alignment horizontal="center" wrapText="1"/>
    </xf>
    <xf numFmtId="0" fontId="13" fillId="0" borderId="20" xfId="0" applyFont="1" applyBorder="1" applyAlignment="1" applyProtection="1">
      <alignment horizontal="left" vertical="top" wrapText="1"/>
    </xf>
    <xf numFmtId="0" fontId="3" fillId="0" borderId="0" xfId="0" applyFont="1" applyBorder="1" applyAlignment="1" applyProtection="1">
      <alignment horizontal="left" wrapText="1"/>
    </xf>
    <xf numFmtId="0" fontId="3" fillId="0" borderId="2" xfId="0" applyFont="1" applyBorder="1" applyAlignment="1" applyProtection="1">
      <alignment horizontal="left" wrapText="1"/>
    </xf>
    <xf numFmtId="0" fontId="3" fillId="0" borderId="0" xfId="0" applyFont="1" applyBorder="1" applyAlignment="1" applyProtection="1">
      <alignment horizontal="left" vertical="top" wrapText="1"/>
    </xf>
    <xf numFmtId="0" fontId="3" fillId="0" borderId="2" xfId="0" applyFont="1" applyBorder="1" applyAlignment="1" applyProtection="1">
      <alignment horizontal="left" vertical="top" wrapText="1"/>
    </xf>
    <xf numFmtId="0" fontId="16" fillId="3" borderId="0" xfId="0" applyFont="1" applyFill="1" applyBorder="1" applyAlignment="1" applyProtection="1">
      <alignment horizontal="left"/>
    </xf>
  </cellXfs>
  <cellStyles count="4">
    <cellStyle name="Hyperlink" xfId="3" builtinId="8"/>
    <cellStyle name="Procent" xfId="1" builtinId="5"/>
    <cellStyle name="Standaard" xfId="0" builtinId="0"/>
    <cellStyle name="Valuta" xfId="2" builtinId="4"/>
  </cellStyles>
  <dxfs count="12">
    <dxf>
      <fill>
        <patternFill>
          <bgColor rgb="FF92D050"/>
        </patternFill>
      </fill>
    </dxf>
    <dxf>
      <fill>
        <patternFill>
          <bgColor rgb="FFFF0000"/>
        </patternFill>
      </fill>
    </dxf>
    <dxf>
      <fill>
        <patternFill>
          <bgColor rgb="FF92D050"/>
        </patternFill>
      </fill>
    </dxf>
    <dxf>
      <font>
        <color rgb="FF006100"/>
      </font>
      <fill>
        <patternFill>
          <bgColor rgb="FF92D050"/>
        </patternFill>
      </fill>
    </dxf>
    <dxf>
      <fill>
        <patternFill>
          <bgColor rgb="FFFF0000"/>
        </patternFill>
      </fill>
    </dxf>
    <dxf>
      <font>
        <color rgb="FF006100"/>
      </font>
      <fill>
        <patternFill>
          <bgColor rgb="FF00B050"/>
        </patternFill>
      </fill>
    </dxf>
    <dxf>
      <fill>
        <patternFill>
          <bgColor rgb="FF92D050"/>
        </patternFill>
      </fill>
    </dxf>
    <dxf>
      <fill>
        <patternFill>
          <bgColor rgb="FFFF0000"/>
        </patternFill>
      </fill>
    </dxf>
    <dxf>
      <fill>
        <patternFill>
          <bgColor rgb="FF92D050"/>
        </patternFill>
      </fill>
    </dxf>
    <dxf>
      <font>
        <color rgb="FF006100"/>
      </font>
      <fill>
        <patternFill>
          <bgColor rgb="FF92D050"/>
        </patternFill>
      </fill>
    </dxf>
    <dxf>
      <fill>
        <patternFill>
          <bgColor rgb="FFFF0000"/>
        </patternFill>
      </fill>
    </dxf>
    <dxf>
      <font>
        <color rgb="FF006100"/>
      </font>
      <fill>
        <patternFill>
          <bgColor rgb="FF00B050"/>
        </patternFill>
      </fill>
    </dxf>
  </dxfs>
  <tableStyles count="0" defaultTableStyle="TableStyleMedium2" defaultPivotStyle="PivotStyleLight16"/>
  <colors>
    <mruColors>
      <color rgb="FFC9A6E4"/>
      <color rgb="FFA56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930090</xdr:colOff>
      <xdr:row>0</xdr:row>
      <xdr:rowOff>56030</xdr:rowOff>
    </xdr:from>
    <xdr:to>
      <xdr:col>14</xdr:col>
      <xdr:colOff>1427348</xdr:colOff>
      <xdr:row>2</xdr:row>
      <xdr:rowOff>167894</xdr:rowOff>
    </xdr:to>
    <xdr:pic>
      <xdr:nvPicPr>
        <xdr:cNvPr id="3" name="Afbeelding 2">
          <a:extLst>
            <a:ext uri="{FF2B5EF4-FFF2-40B4-BE49-F238E27FC236}">
              <a16:creationId xmlns:a16="http://schemas.microsoft.com/office/drawing/2014/main" id="{2EFC4DA4-3B9A-4C17-BBAE-C5A315A892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76531" y="56030"/>
          <a:ext cx="2045238" cy="5226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190499</xdr:rowOff>
    </xdr:from>
    <xdr:to>
      <xdr:col>12</xdr:col>
      <xdr:colOff>85725</xdr:colOff>
      <xdr:row>32</xdr:row>
      <xdr:rowOff>122484</xdr:rowOff>
    </xdr:to>
    <xdr:pic>
      <xdr:nvPicPr>
        <xdr:cNvPr id="2" name="Afbeelding 1">
          <a:extLst>
            <a:ext uri="{FF2B5EF4-FFF2-40B4-BE49-F238E27FC236}">
              <a16:creationId xmlns:a16="http://schemas.microsoft.com/office/drawing/2014/main" id="{E5C1AF98-4408-4668-BAF5-926B11349973}"/>
            </a:ext>
          </a:extLst>
        </xdr:cNvPr>
        <xdr:cNvPicPr>
          <a:picLocks noChangeAspect="1"/>
        </xdr:cNvPicPr>
      </xdr:nvPicPr>
      <xdr:blipFill>
        <a:blip xmlns:r="http://schemas.openxmlformats.org/officeDocument/2006/relationships" r:embed="rId1"/>
        <a:stretch>
          <a:fillRect/>
        </a:stretch>
      </xdr:blipFill>
      <xdr:spPr>
        <a:xfrm>
          <a:off x="0" y="190499"/>
          <a:ext cx="8267700" cy="6027985"/>
        </a:xfrm>
        <a:prstGeom prst="rect">
          <a:avLst/>
        </a:prstGeom>
      </xdr:spPr>
    </xdr:pic>
    <xdr:clientData/>
  </xdr:twoCellAnchor>
  <xdr:twoCellAnchor editAs="oneCell">
    <xdr:from>
      <xdr:col>1</xdr:col>
      <xdr:colOff>0</xdr:colOff>
      <xdr:row>41</xdr:row>
      <xdr:rowOff>0</xdr:rowOff>
    </xdr:from>
    <xdr:to>
      <xdr:col>10</xdr:col>
      <xdr:colOff>274819</xdr:colOff>
      <xdr:row>46</xdr:row>
      <xdr:rowOff>83910</xdr:rowOff>
    </xdr:to>
    <xdr:pic>
      <xdr:nvPicPr>
        <xdr:cNvPr id="3" name="Afbeelding 2">
          <a:extLst>
            <a:ext uri="{FF2B5EF4-FFF2-40B4-BE49-F238E27FC236}">
              <a16:creationId xmlns:a16="http://schemas.microsoft.com/office/drawing/2014/main" id="{F7923523-6DD2-4D24-899B-9572DA6D6EDB}"/>
            </a:ext>
          </a:extLst>
        </xdr:cNvPr>
        <xdr:cNvPicPr>
          <a:picLocks noChangeAspect="1"/>
        </xdr:cNvPicPr>
      </xdr:nvPicPr>
      <xdr:blipFill>
        <a:blip xmlns:r="http://schemas.openxmlformats.org/officeDocument/2006/relationships" r:embed="rId2"/>
        <a:stretch>
          <a:fillRect/>
        </a:stretch>
      </xdr:blipFill>
      <xdr:spPr>
        <a:xfrm>
          <a:off x="1476375" y="5905500"/>
          <a:ext cx="5761219" cy="10364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16</xdr:col>
      <xdr:colOff>425923</xdr:colOff>
      <xdr:row>74</xdr:row>
      <xdr:rowOff>27000</xdr:rowOff>
    </xdr:to>
    <xdr:pic>
      <xdr:nvPicPr>
        <xdr:cNvPr id="2" name="Afbeelding 1">
          <a:extLst>
            <a:ext uri="{FF2B5EF4-FFF2-40B4-BE49-F238E27FC236}">
              <a16:creationId xmlns:a16="http://schemas.microsoft.com/office/drawing/2014/main" id="{65A989B4-61AC-49B4-A740-C30D59A54E91}"/>
            </a:ext>
          </a:extLst>
        </xdr:cNvPr>
        <xdr:cNvPicPr>
          <a:picLocks noChangeAspect="1"/>
        </xdr:cNvPicPr>
      </xdr:nvPicPr>
      <xdr:blipFill>
        <a:blip xmlns:r="http://schemas.openxmlformats.org/officeDocument/2006/relationships" r:embed="rId1"/>
        <a:stretch>
          <a:fillRect/>
        </a:stretch>
      </xdr:blipFill>
      <xdr:spPr>
        <a:xfrm>
          <a:off x="609600" y="1524000"/>
          <a:ext cx="17875723" cy="126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930090</xdr:colOff>
      <xdr:row>0</xdr:row>
      <xdr:rowOff>56030</xdr:rowOff>
    </xdr:from>
    <xdr:to>
      <xdr:col>14</xdr:col>
      <xdr:colOff>1316856</xdr:colOff>
      <xdr:row>2</xdr:row>
      <xdr:rowOff>167259</xdr:rowOff>
    </xdr:to>
    <xdr:pic>
      <xdr:nvPicPr>
        <xdr:cNvPr id="2" name="Afbeelding 1">
          <a:extLst>
            <a:ext uri="{FF2B5EF4-FFF2-40B4-BE49-F238E27FC236}">
              <a16:creationId xmlns:a16="http://schemas.microsoft.com/office/drawing/2014/main" id="{E6B427B9-8C1E-42A8-AA59-1E4952B224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69640" y="56030"/>
          <a:ext cx="2044117" cy="52715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file:///\\zob.local\..\..\..\buijs\AppData\Local\Microsoft\Windows\INetCache\AFD\OB\Cluster%20beleid%20en%20vakspecialisten\Riolering%20en%20water\1.%20Tekeningen\Breuklijnen%20en%20infiltratiekansen\11005-3%20Kansenkaart%20infiltratie.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9B5A9-C3F3-4316-AD3F-72AF76402546}">
  <sheetPr codeName="Blad1"/>
  <dimension ref="B1:Z164"/>
  <sheetViews>
    <sheetView tabSelected="1" zoomScaleNormal="100" workbookViewId="0">
      <selection activeCell="K34" sqref="K34"/>
    </sheetView>
  </sheetViews>
  <sheetFormatPr defaultColWidth="9.140625" defaultRowHeight="15" x14ac:dyDescent="0.25"/>
  <cols>
    <col min="1" max="1" width="9.140625" style="26" customWidth="1"/>
    <col min="2" max="2" width="11.7109375" style="26" customWidth="1"/>
    <col min="3" max="3" width="19.28515625" style="26" customWidth="1"/>
    <col min="4" max="4" width="3.7109375" style="26" customWidth="1"/>
    <col min="5" max="5" width="42" style="26" customWidth="1"/>
    <col min="6" max="6" width="16.5703125" style="26" customWidth="1"/>
    <col min="7" max="7" width="19.5703125" style="26" customWidth="1"/>
    <col min="8" max="8" width="10.140625" style="26" customWidth="1"/>
    <col min="9" max="9" width="27.140625" style="26" customWidth="1"/>
    <col min="10" max="10" width="6.28515625" style="26" customWidth="1"/>
    <col min="11" max="11" width="19.140625" style="26" customWidth="1"/>
    <col min="12" max="12" width="12.7109375" style="26" customWidth="1"/>
    <col min="13" max="13" width="11.85546875" style="26" customWidth="1"/>
    <col min="14" max="14" width="9.140625" style="26"/>
    <col min="15" max="15" width="22.28515625" style="26" bestFit="1" customWidth="1"/>
    <col min="16" max="16384" width="9.140625" style="26"/>
  </cols>
  <sheetData>
    <row r="1" spans="2:15" ht="18" customHeight="1" x14ac:dyDescent="0.25">
      <c r="B1" s="199" t="s">
        <v>160</v>
      </c>
      <c r="C1" s="200"/>
      <c r="D1" s="200"/>
      <c r="E1" s="200"/>
      <c r="F1" s="200"/>
      <c r="G1" s="200"/>
      <c r="H1" s="200"/>
      <c r="I1" s="200"/>
      <c r="J1" s="200"/>
      <c r="K1" s="200"/>
      <c r="L1" s="200"/>
      <c r="M1" s="200"/>
      <c r="N1" s="200"/>
      <c r="O1" s="201"/>
    </row>
    <row r="2" spans="2:15" ht="15" customHeight="1" x14ac:dyDescent="0.25">
      <c r="B2" s="202"/>
      <c r="C2" s="203"/>
      <c r="D2" s="203"/>
      <c r="E2" s="203"/>
      <c r="F2" s="203"/>
      <c r="G2" s="203"/>
      <c r="H2" s="203"/>
      <c r="I2" s="203"/>
      <c r="J2" s="203"/>
      <c r="K2" s="203"/>
      <c r="L2" s="203"/>
      <c r="M2" s="203"/>
      <c r="N2" s="203"/>
      <c r="O2" s="204"/>
    </row>
    <row r="3" spans="2:15" ht="15.75" customHeight="1" thickBot="1" x14ac:dyDescent="0.3">
      <c r="B3" s="205"/>
      <c r="C3" s="206"/>
      <c r="D3" s="206"/>
      <c r="E3" s="206"/>
      <c r="F3" s="206"/>
      <c r="G3" s="206"/>
      <c r="H3" s="206"/>
      <c r="I3" s="206"/>
      <c r="J3" s="206"/>
      <c r="K3" s="206"/>
      <c r="L3" s="206"/>
      <c r="M3" s="206"/>
      <c r="N3" s="206"/>
      <c r="O3" s="207"/>
    </row>
    <row r="4" spans="2:15" ht="15.75" customHeight="1" thickBot="1" x14ac:dyDescent="0.3">
      <c r="B4" s="196" t="s">
        <v>218</v>
      </c>
      <c r="C4" s="197"/>
      <c r="D4" s="197"/>
      <c r="E4" s="197"/>
      <c r="F4" s="197"/>
      <c r="G4" s="197"/>
      <c r="H4" s="197"/>
      <c r="I4" s="197"/>
      <c r="J4" s="197"/>
      <c r="K4" s="197"/>
      <c r="L4" s="197"/>
      <c r="M4" s="197"/>
      <c r="N4" s="197"/>
      <c r="O4" s="198"/>
    </row>
    <row r="5" spans="2:15" ht="16.5" thickBot="1" x14ac:dyDescent="0.3">
      <c r="B5" s="208" t="s">
        <v>0</v>
      </c>
      <c r="C5" s="209"/>
      <c r="D5" s="209"/>
      <c r="E5" s="209"/>
      <c r="F5" s="209"/>
      <c r="G5" s="209"/>
      <c r="H5" s="209"/>
      <c r="I5" s="209"/>
      <c r="J5" s="209"/>
      <c r="K5" s="209"/>
      <c r="L5" s="209"/>
      <c r="M5" s="209"/>
      <c r="N5" s="209"/>
      <c r="O5" s="210"/>
    </row>
    <row r="6" spans="2:15" x14ac:dyDescent="0.25">
      <c r="B6" s="27"/>
      <c r="C6" s="28" t="s">
        <v>1</v>
      </c>
      <c r="D6" s="28"/>
      <c r="E6" s="29"/>
      <c r="F6" s="29"/>
      <c r="G6" s="29"/>
      <c r="H6" s="29"/>
      <c r="I6" s="29"/>
      <c r="J6" s="29"/>
      <c r="K6" s="29"/>
      <c r="L6" s="29"/>
      <c r="M6" s="29"/>
      <c r="N6" s="29"/>
      <c r="O6" s="30"/>
    </row>
    <row r="7" spans="2:15" x14ac:dyDescent="0.25">
      <c r="B7" s="27"/>
      <c r="C7" s="31" t="s">
        <v>152</v>
      </c>
      <c r="D7" s="31"/>
      <c r="E7" s="29"/>
      <c r="F7" s="29"/>
      <c r="G7" s="29"/>
      <c r="H7" s="29"/>
      <c r="I7" s="29"/>
      <c r="J7" s="29"/>
      <c r="K7" s="29"/>
      <c r="L7" s="29"/>
      <c r="M7" s="29"/>
      <c r="N7" s="29"/>
      <c r="O7" s="30"/>
    </row>
    <row r="8" spans="2:15" ht="15" customHeight="1" x14ac:dyDescent="0.25">
      <c r="B8" s="27"/>
      <c r="C8" s="211" t="s">
        <v>217</v>
      </c>
      <c r="D8" s="211"/>
      <c r="E8" s="211"/>
      <c r="F8" s="211"/>
      <c r="G8" s="211"/>
      <c r="H8" s="211"/>
      <c r="I8" s="211"/>
      <c r="J8" s="211"/>
      <c r="K8" s="211"/>
      <c r="L8" s="211"/>
      <c r="M8" s="211"/>
      <c r="N8" s="211"/>
      <c r="O8" s="30"/>
    </row>
    <row r="9" spans="2:15" ht="31.5" customHeight="1" x14ac:dyDescent="0.25">
      <c r="B9" s="27"/>
      <c r="C9" s="211"/>
      <c r="D9" s="211"/>
      <c r="E9" s="211"/>
      <c r="F9" s="211"/>
      <c r="G9" s="211"/>
      <c r="H9" s="211"/>
      <c r="I9" s="211"/>
      <c r="J9" s="211"/>
      <c r="K9" s="211"/>
      <c r="L9" s="211"/>
      <c r="M9" s="211"/>
      <c r="N9" s="211"/>
      <c r="O9" s="30"/>
    </row>
    <row r="10" spans="2:15" ht="32.25" customHeight="1" x14ac:dyDescent="0.25">
      <c r="B10" s="27"/>
      <c r="C10" s="211" t="s">
        <v>216</v>
      </c>
      <c r="D10" s="211"/>
      <c r="E10" s="211"/>
      <c r="F10" s="211"/>
      <c r="G10" s="211"/>
      <c r="H10" s="211"/>
      <c r="I10" s="211"/>
      <c r="J10" s="211"/>
      <c r="K10" s="211"/>
      <c r="L10" s="211"/>
      <c r="M10" s="211"/>
      <c r="N10" s="211"/>
      <c r="O10" s="30"/>
    </row>
    <row r="11" spans="2:15" x14ac:dyDescent="0.25">
      <c r="B11" s="27"/>
      <c r="C11" s="29"/>
      <c r="D11" s="29"/>
      <c r="E11" s="29"/>
      <c r="F11" s="29"/>
      <c r="G11" s="29"/>
      <c r="H11" s="29"/>
      <c r="I11" s="29"/>
      <c r="J11" s="29"/>
      <c r="K11" s="29"/>
      <c r="L11" s="29"/>
      <c r="M11" s="29"/>
      <c r="N11" s="29"/>
      <c r="O11" s="30"/>
    </row>
    <row r="12" spans="2:15" x14ac:dyDescent="0.25">
      <c r="B12" s="27"/>
      <c r="C12" s="32" t="s">
        <v>2</v>
      </c>
      <c r="D12" s="32"/>
      <c r="E12" s="29"/>
      <c r="F12" s="29"/>
      <c r="G12" s="29"/>
      <c r="H12" s="29"/>
      <c r="I12" s="29"/>
      <c r="J12" s="29"/>
      <c r="K12" s="29"/>
      <c r="L12" s="29"/>
      <c r="M12" s="29"/>
      <c r="N12" s="29"/>
      <c r="O12" s="30"/>
    </row>
    <row r="13" spans="2:15" x14ac:dyDescent="0.25">
      <c r="B13" s="27"/>
      <c r="C13" s="29" t="s">
        <v>215</v>
      </c>
      <c r="D13" s="29"/>
      <c r="E13" s="29"/>
      <c r="F13" s="29"/>
      <c r="G13" s="29"/>
      <c r="H13" s="29"/>
      <c r="I13" s="29"/>
      <c r="J13" s="29"/>
      <c r="K13" s="29"/>
      <c r="L13" s="29"/>
      <c r="M13" s="29"/>
      <c r="N13" s="29"/>
      <c r="O13" s="30"/>
    </row>
    <row r="14" spans="2:15" x14ac:dyDescent="0.25">
      <c r="B14" s="27"/>
      <c r="C14" s="29"/>
      <c r="D14" s="29"/>
      <c r="E14" s="29"/>
      <c r="F14" s="29"/>
      <c r="G14" s="29"/>
      <c r="H14" s="29" t="s">
        <v>3</v>
      </c>
      <c r="I14" s="29"/>
      <c r="J14" s="29"/>
      <c r="K14" s="29"/>
      <c r="L14" s="29"/>
      <c r="M14" s="29"/>
      <c r="N14" s="29"/>
      <c r="O14" s="30"/>
    </row>
    <row r="15" spans="2:15" ht="15" customHeight="1" x14ac:dyDescent="0.25">
      <c r="B15" s="27"/>
      <c r="C15" s="212" t="s">
        <v>235</v>
      </c>
      <c r="D15" s="213"/>
      <c r="E15" s="178"/>
      <c r="F15" s="29"/>
      <c r="G15" s="29"/>
      <c r="H15" s="29"/>
      <c r="I15" s="29"/>
      <c r="J15" s="29"/>
      <c r="K15" s="181">
        <f>E15*I16</f>
        <v>0</v>
      </c>
      <c r="L15" s="188" t="s">
        <v>6</v>
      </c>
      <c r="M15" s="188"/>
      <c r="N15" s="29"/>
      <c r="O15" s="30"/>
    </row>
    <row r="16" spans="2:15" ht="15" customHeight="1" x14ac:dyDescent="0.25">
      <c r="B16" s="27"/>
      <c r="C16" s="212"/>
      <c r="D16" s="213"/>
      <c r="E16" s="179"/>
      <c r="F16" s="29" t="s">
        <v>4</v>
      </c>
      <c r="G16" s="29"/>
      <c r="H16" s="33" t="s">
        <v>5</v>
      </c>
      <c r="I16" s="29">
        <v>0.06</v>
      </c>
      <c r="J16" s="29" t="s">
        <v>159</v>
      </c>
      <c r="K16" s="181"/>
      <c r="L16" s="188"/>
      <c r="M16" s="188"/>
      <c r="N16" s="29"/>
      <c r="O16" s="30"/>
    </row>
    <row r="17" spans="2:15" x14ac:dyDescent="0.25">
      <c r="B17" s="27"/>
      <c r="C17" s="212"/>
      <c r="D17" s="213"/>
      <c r="E17" s="180"/>
      <c r="F17" s="29"/>
      <c r="G17" s="29"/>
      <c r="H17" s="29"/>
      <c r="I17" s="29"/>
      <c r="J17" s="29"/>
      <c r="K17" s="181"/>
      <c r="L17" s="188"/>
      <c r="M17" s="188"/>
      <c r="N17" s="29"/>
      <c r="O17" s="30"/>
    </row>
    <row r="18" spans="2:15" x14ac:dyDescent="0.25">
      <c r="B18" s="27"/>
      <c r="C18" s="29"/>
      <c r="D18" s="29"/>
      <c r="E18" s="34"/>
      <c r="F18" s="29"/>
      <c r="G18" s="29"/>
      <c r="H18" s="29"/>
      <c r="I18" s="29"/>
      <c r="J18" s="29"/>
      <c r="K18" s="35"/>
      <c r="L18" s="36"/>
      <c r="M18" s="36"/>
      <c r="N18" s="29"/>
      <c r="O18" s="30"/>
    </row>
    <row r="19" spans="2:15" x14ac:dyDescent="0.25">
      <c r="B19" s="27"/>
      <c r="C19" s="32" t="s">
        <v>196</v>
      </c>
      <c r="D19" s="29"/>
      <c r="E19" s="34"/>
      <c r="F19" s="29"/>
      <c r="G19" s="29"/>
      <c r="H19" s="29"/>
      <c r="I19" s="29"/>
      <c r="J19" s="29"/>
      <c r="K19" s="35"/>
      <c r="L19" s="36"/>
      <c r="M19" s="36"/>
      <c r="N19" s="29"/>
      <c r="O19" s="30"/>
    </row>
    <row r="20" spans="2:15" ht="43.9" customHeight="1" x14ac:dyDescent="0.25">
      <c r="B20" s="27"/>
      <c r="C20" s="182" t="s">
        <v>213</v>
      </c>
      <c r="D20" s="182"/>
      <c r="E20" s="182"/>
      <c r="F20" s="182"/>
      <c r="G20" s="182"/>
      <c r="H20" s="182"/>
      <c r="I20" s="182"/>
      <c r="J20" s="182"/>
      <c r="K20" s="182"/>
      <c r="L20" s="182"/>
      <c r="M20" s="182"/>
      <c r="N20" s="29"/>
      <c r="O20" s="30"/>
    </row>
    <row r="21" spans="2:15" ht="24" customHeight="1" x14ac:dyDescent="0.25">
      <c r="B21" s="27"/>
      <c r="C21" s="37"/>
      <c r="D21" s="38"/>
      <c r="E21" s="38"/>
      <c r="F21" s="39"/>
      <c r="G21" s="131"/>
      <c r="H21" s="39"/>
      <c r="I21" s="39"/>
      <c r="J21" s="39"/>
      <c r="K21" s="39"/>
      <c r="L21" s="186" t="s">
        <v>212</v>
      </c>
      <c r="M21" s="39"/>
      <c r="N21" s="29"/>
      <c r="O21" s="30"/>
    </row>
    <row r="22" spans="2:15" ht="24" customHeight="1" x14ac:dyDescent="0.25">
      <c r="B22" s="27"/>
      <c r="C22" s="37"/>
      <c r="D22" s="38"/>
      <c r="E22" s="38"/>
      <c r="F22" s="39"/>
      <c r="G22" s="131"/>
      <c r="H22" s="39"/>
      <c r="I22" s="39"/>
      <c r="J22" s="39"/>
      <c r="K22" s="39"/>
      <c r="L22" s="186"/>
      <c r="M22" s="39"/>
      <c r="N22" s="29"/>
      <c r="O22" s="30"/>
    </row>
    <row r="23" spans="2:15" ht="24" customHeight="1" thickBot="1" x14ac:dyDescent="0.3">
      <c r="B23" s="27"/>
      <c r="C23" s="38"/>
      <c r="D23" s="38"/>
      <c r="E23" s="38"/>
      <c r="F23" s="184" t="s">
        <v>211</v>
      </c>
      <c r="G23" s="184"/>
      <c r="H23" s="184"/>
      <c r="I23" s="40" t="s">
        <v>209</v>
      </c>
      <c r="J23" s="39"/>
      <c r="K23" s="41" t="s">
        <v>210</v>
      </c>
      <c r="L23" s="187"/>
      <c r="M23" s="39"/>
      <c r="N23" s="29"/>
      <c r="O23" s="30"/>
    </row>
    <row r="24" spans="2:15" ht="15.75" thickBot="1" x14ac:dyDescent="0.3">
      <c r="B24" s="27"/>
      <c r="C24" s="183" t="s">
        <v>206</v>
      </c>
      <c r="D24" s="183"/>
      <c r="E24" s="183"/>
      <c r="F24" s="185">
        <v>1474</v>
      </c>
      <c r="G24" s="185"/>
      <c r="H24" s="185"/>
      <c r="I24" s="42">
        <f>$K$15</f>
        <v>0</v>
      </c>
      <c r="J24" s="39"/>
      <c r="K24" s="43">
        <f>F24*I24</f>
        <v>0</v>
      </c>
      <c r="L24" s="138"/>
      <c r="M24" s="39"/>
      <c r="N24" s="29"/>
      <c r="O24" s="30"/>
    </row>
    <row r="25" spans="2:15" ht="15.75" thickBot="1" x14ac:dyDescent="0.3">
      <c r="B25" s="27"/>
      <c r="C25" s="183" t="s">
        <v>207</v>
      </c>
      <c r="D25" s="183"/>
      <c r="E25" s="183"/>
      <c r="F25" s="185">
        <v>1525</v>
      </c>
      <c r="G25" s="185"/>
      <c r="H25" s="185"/>
      <c r="I25" s="42">
        <f t="shared" ref="I25:I26" si="0">$K$15</f>
        <v>0</v>
      </c>
      <c r="J25" s="29"/>
      <c r="K25" s="43">
        <f t="shared" ref="K25:K26" si="1">F25*I25</f>
        <v>0</v>
      </c>
      <c r="L25" s="138"/>
      <c r="M25" s="36"/>
      <c r="N25" s="29"/>
      <c r="O25" s="30"/>
    </row>
    <row r="26" spans="2:15" ht="15.75" thickBot="1" x14ac:dyDescent="0.3">
      <c r="B26" s="27"/>
      <c r="C26" s="183" t="s">
        <v>208</v>
      </c>
      <c r="D26" s="183"/>
      <c r="E26" s="183"/>
      <c r="F26" s="185">
        <v>1825</v>
      </c>
      <c r="G26" s="185"/>
      <c r="H26" s="185"/>
      <c r="I26" s="42">
        <f t="shared" si="0"/>
        <v>0</v>
      </c>
      <c r="J26" s="29"/>
      <c r="K26" s="43">
        <f t="shared" si="1"/>
        <v>0</v>
      </c>
      <c r="L26" s="138"/>
      <c r="M26" s="36"/>
      <c r="N26" s="29"/>
      <c r="O26" s="30"/>
    </row>
    <row r="27" spans="2:15" ht="15.75" thickBot="1" x14ac:dyDescent="0.3">
      <c r="B27" s="27"/>
      <c r="C27" s="29"/>
      <c r="D27" s="29"/>
      <c r="E27" s="29"/>
      <c r="F27" s="29"/>
      <c r="G27" s="29"/>
      <c r="H27" s="29"/>
      <c r="I27" s="29"/>
      <c r="J27" s="29"/>
      <c r="K27" s="29"/>
      <c r="L27" s="29"/>
      <c r="M27" s="29"/>
      <c r="N27" s="29"/>
      <c r="O27" s="30"/>
    </row>
    <row r="28" spans="2:15" ht="16.5" thickBot="1" x14ac:dyDescent="0.3">
      <c r="B28" s="189" t="s">
        <v>7</v>
      </c>
      <c r="C28" s="190"/>
      <c r="D28" s="190"/>
      <c r="E28" s="190"/>
      <c r="F28" s="190"/>
      <c r="G28" s="190"/>
      <c r="H28" s="190"/>
      <c r="I28" s="190"/>
      <c r="J28" s="190"/>
      <c r="K28" s="190"/>
      <c r="L28" s="190"/>
      <c r="M28" s="190"/>
      <c r="N28" s="190"/>
      <c r="O28" s="191"/>
    </row>
    <row r="29" spans="2:15" x14ac:dyDescent="0.25">
      <c r="B29" s="44" t="s">
        <v>195</v>
      </c>
      <c r="C29" s="45"/>
      <c r="D29" s="45"/>
      <c r="E29" s="45"/>
      <c r="F29" s="45"/>
      <c r="G29" s="45"/>
      <c r="H29" s="45"/>
      <c r="I29" s="45"/>
      <c r="J29" s="45"/>
      <c r="K29" s="45"/>
      <c r="L29" s="45"/>
      <c r="M29" s="45"/>
      <c r="N29" s="45"/>
      <c r="O29" s="46"/>
    </row>
    <row r="30" spans="2:15" x14ac:dyDescent="0.25">
      <c r="B30" s="47"/>
      <c r="C30" s="145"/>
      <c r="D30" s="32"/>
      <c r="E30" s="45"/>
      <c r="F30" s="45"/>
      <c r="G30" s="45"/>
      <c r="H30" s="45"/>
      <c r="I30" s="45"/>
      <c r="J30" s="45"/>
      <c r="K30" s="45"/>
      <c r="L30" s="45"/>
      <c r="M30" s="45"/>
      <c r="N30" s="45"/>
      <c r="O30" s="46"/>
    </row>
    <row r="31" spans="2:15" x14ac:dyDescent="0.25">
      <c r="B31" s="47"/>
      <c r="C31" s="212" t="s">
        <v>236</v>
      </c>
      <c r="D31" s="214"/>
      <c r="E31" s="167"/>
      <c r="F31" s="45"/>
      <c r="G31" s="45"/>
      <c r="H31" s="45"/>
      <c r="I31" s="45"/>
      <c r="J31" s="45"/>
      <c r="K31" s="45"/>
      <c r="L31" s="45"/>
      <c r="M31" s="45"/>
      <c r="N31" s="45"/>
      <c r="O31" s="46"/>
    </row>
    <row r="32" spans="2:15" x14ac:dyDescent="0.25">
      <c r="B32" s="47"/>
      <c r="C32" s="215"/>
      <c r="D32" s="214"/>
      <c r="E32" s="168"/>
      <c r="F32" s="140" t="s">
        <v>4</v>
      </c>
      <c r="G32" s="45" t="s">
        <v>230</v>
      </c>
      <c r="H32" s="45"/>
      <c r="I32" s="45"/>
      <c r="J32" s="45"/>
      <c r="K32" s="45"/>
      <c r="L32" s="45"/>
      <c r="M32" s="45"/>
      <c r="N32" s="45"/>
      <c r="O32" s="46"/>
    </row>
    <row r="33" spans="2:26" x14ac:dyDescent="0.25">
      <c r="B33" s="47"/>
      <c r="C33" s="215"/>
      <c r="D33" s="214"/>
      <c r="E33" s="169"/>
      <c r="F33" s="45"/>
      <c r="G33" s="45"/>
      <c r="H33" s="45"/>
      <c r="I33" s="45"/>
      <c r="J33" s="45"/>
      <c r="K33" s="45"/>
      <c r="L33" s="45"/>
      <c r="M33" s="45"/>
      <c r="N33" s="45"/>
      <c r="O33" s="46"/>
    </row>
    <row r="34" spans="2:26" x14ac:dyDescent="0.25">
      <c r="B34" s="47"/>
      <c r="C34" s="212" t="s">
        <v>237</v>
      </c>
      <c r="D34" s="214"/>
      <c r="E34" s="167"/>
      <c r="F34" s="45"/>
      <c r="G34" s="45"/>
      <c r="H34" s="45"/>
      <c r="I34" s="45"/>
      <c r="J34" s="45"/>
      <c r="K34" s="45"/>
      <c r="L34" s="45"/>
      <c r="M34" s="45"/>
      <c r="N34" s="45"/>
      <c r="O34" s="46"/>
    </row>
    <row r="35" spans="2:26" x14ac:dyDescent="0.25">
      <c r="B35" s="47"/>
      <c r="C35" s="215"/>
      <c r="D35" s="214"/>
      <c r="E35" s="168"/>
      <c r="F35" s="140" t="s">
        <v>4</v>
      </c>
      <c r="G35" s="45" t="s">
        <v>231</v>
      </c>
      <c r="H35" s="45"/>
      <c r="I35" s="45"/>
      <c r="J35" s="45"/>
      <c r="K35" s="45"/>
      <c r="L35" s="45"/>
      <c r="M35" s="45"/>
      <c r="N35" s="45"/>
      <c r="O35" s="46"/>
    </row>
    <row r="36" spans="2:26" x14ac:dyDescent="0.25">
      <c r="B36" s="47"/>
      <c r="C36" s="215"/>
      <c r="D36" s="214"/>
      <c r="E36" s="168"/>
      <c r="F36" s="45"/>
      <c r="G36" s="45"/>
      <c r="H36" s="45"/>
      <c r="I36" s="45"/>
      <c r="J36" s="45"/>
      <c r="K36" s="45"/>
      <c r="L36" s="45"/>
      <c r="M36" s="45"/>
      <c r="N36" s="45"/>
      <c r="O36" s="46"/>
    </row>
    <row r="37" spans="2:26" x14ac:dyDescent="0.25">
      <c r="B37" s="47"/>
      <c r="C37" s="29"/>
      <c r="D37" s="32"/>
      <c r="E37" s="147"/>
      <c r="F37" s="45"/>
      <c r="G37" s="45"/>
      <c r="H37" s="45"/>
      <c r="I37" s="45"/>
      <c r="J37" s="45"/>
      <c r="K37" s="45"/>
      <c r="L37" s="45"/>
      <c r="M37" s="45"/>
      <c r="N37" s="45"/>
      <c r="O37" s="46"/>
    </row>
    <row r="38" spans="2:26" ht="28.5" customHeight="1" x14ac:dyDescent="0.25">
      <c r="B38" s="47"/>
      <c r="C38" s="195" t="s">
        <v>233</v>
      </c>
      <c r="D38" s="195"/>
      <c r="E38" s="149" t="e">
        <f>E34/E31</f>
        <v>#DIV/0!</v>
      </c>
      <c r="F38" s="146" t="s">
        <v>232</v>
      </c>
      <c r="G38" s="45"/>
      <c r="H38" s="45"/>
      <c r="I38" s="45"/>
      <c r="J38" s="45"/>
      <c r="K38" s="45"/>
      <c r="L38" s="45"/>
      <c r="M38" s="45"/>
      <c r="N38" s="45"/>
      <c r="O38" s="46"/>
    </row>
    <row r="39" spans="2:26" x14ac:dyDescent="0.25">
      <c r="B39" s="47"/>
      <c r="C39" s="29"/>
      <c r="D39" s="32"/>
      <c r="E39" s="29"/>
      <c r="F39" s="45"/>
      <c r="G39" s="45"/>
      <c r="H39" s="45"/>
      <c r="I39" s="45"/>
      <c r="J39" s="45"/>
      <c r="K39" s="45"/>
      <c r="L39" s="45"/>
      <c r="M39" s="45"/>
      <c r="N39" s="45"/>
      <c r="O39" s="46"/>
    </row>
    <row r="40" spans="2:26" x14ac:dyDescent="0.25">
      <c r="B40" s="47"/>
      <c r="C40" s="212" t="s">
        <v>238</v>
      </c>
      <c r="D40" s="214"/>
      <c r="E40" s="167"/>
      <c r="F40" s="45"/>
      <c r="G40" s="45"/>
      <c r="H40" s="45"/>
      <c r="I40" s="45"/>
      <c r="J40" s="45"/>
      <c r="K40" s="45"/>
      <c r="L40" s="45"/>
      <c r="M40" s="45"/>
      <c r="N40" s="45"/>
      <c r="O40" s="46"/>
    </row>
    <row r="41" spans="2:26" x14ac:dyDescent="0.25">
      <c r="B41" s="47"/>
      <c r="C41" s="215"/>
      <c r="D41" s="214"/>
      <c r="E41" s="168"/>
      <c r="F41" s="33" t="s">
        <v>5</v>
      </c>
      <c r="G41" s="33"/>
      <c r="H41" s="29">
        <v>75</v>
      </c>
      <c r="I41" s="29" t="s">
        <v>234</v>
      </c>
      <c r="J41" s="29" t="s">
        <v>159</v>
      </c>
      <c r="K41" s="45" t="e">
        <f>IF(E38&gt;=0.5,((E40*H41)-E34),E40*H41)</f>
        <v>#DIV/0!</v>
      </c>
      <c r="L41" s="45"/>
      <c r="M41" s="45"/>
      <c r="N41" s="45"/>
      <c r="O41" s="46"/>
      <c r="Z41" s="139"/>
    </row>
    <row r="42" spans="2:26" x14ac:dyDescent="0.25">
      <c r="B42" s="47"/>
      <c r="C42" s="215"/>
      <c r="D42" s="214"/>
      <c r="E42" s="169"/>
      <c r="F42" s="33"/>
      <c r="G42" s="33"/>
      <c r="H42" s="29"/>
      <c r="I42" s="48"/>
      <c r="J42" s="48"/>
      <c r="K42" s="49"/>
      <c r="L42" s="50"/>
      <c r="M42" s="51"/>
      <c r="N42" s="45"/>
      <c r="O42" s="46"/>
    </row>
    <row r="43" spans="2:26" x14ac:dyDescent="0.25">
      <c r="B43" s="47"/>
      <c r="C43" s="212" t="s">
        <v>239</v>
      </c>
      <c r="D43" s="214"/>
      <c r="E43" s="167"/>
      <c r="F43" s="33"/>
      <c r="G43" s="33"/>
      <c r="H43" s="29"/>
      <c r="I43" s="48"/>
      <c r="J43" s="48"/>
      <c r="K43" s="49"/>
      <c r="L43" s="50"/>
      <c r="M43" s="51"/>
      <c r="N43" s="45"/>
      <c r="O43" s="46"/>
    </row>
    <row r="44" spans="2:26" x14ac:dyDescent="0.25">
      <c r="B44" s="47"/>
      <c r="C44" s="215"/>
      <c r="D44" s="214"/>
      <c r="E44" s="168"/>
      <c r="F44" s="33" t="s">
        <v>175</v>
      </c>
      <c r="G44" s="33"/>
      <c r="H44" s="29" t="s">
        <v>176</v>
      </c>
      <c r="I44" s="48"/>
      <c r="J44" s="48"/>
      <c r="K44" s="53"/>
      <c r="L44" s="50"/>
      <c r="M44" s="51"/>
      <c r="N44" s="45"/>
      <c r="O44" s="46"/>
    </row>
    <row r="45" spans="2:26" ht="15.75" thickBot="1" x14ac:dyDescent="0.3">
      <c r="B45" s="47"/>
      <c r="C45" s="215"/>
      <c r="D45" s="214"/>
      <c r="E45" s="169"/>
      <c r="F45" s="33"/>
      <c r="G45" s="33"/>
      <c r="H45" s="29"/>
      <c r="I45" s="48"/>
      <c r="J45" s="48"/>
      <c r="K45" s="49"/>
      <c r="L45" s="50"/>
      <c r="M45" s="51"/>
      <c r="N45" s="45"/>
      <c r="O45" s="46"/>
    </row>
    <row r="46" spans="2:26" ht="15.75" thickBot="1" x14ac:dyDescent="0.3">
      <c r="B46" s="47"/>
      <c r="C46" s="45"/>
      <c r="D46" s="45"/>
      <c r="E46" s="57" t="s">
        <v>178</v>
      </c>
      <c r="F46" s="33"/>
      <c r="G46" s="33"/>
      <c r="H46" s="29"/>
      <c r="I46" s="48"/>
      <c r="J46" s="48"/>
      <c r="K46" s="58" t="e">
        <f>K41+E43</f>
        <v>#DIV/0!</v>
      </c>
      <c r="L46" s="51" t="s">
        <v>4</v>
      </c>
      <c r="M46" s="51"/>
      <c r="N46" s="45"/>
      <c r="O46" s="46"/>
    </row>
    <row r="47" spans="2:26" x14ac:dyDescent="0.25">
      <c r="B47" s="47"/>
      <c r="C47" s="45"/>
      <c r="D47" s="45"/>
      <c r="E47" s="59"/>
      <c r="F47" s="33"/>
      <c r="G47" s="33"/>
      <c r="H47" s="29"/>
      <c r="I47" s="48"/>
      <c r="J47" s="48"/>
      <c r="K47" s="49"/>
      <c r="L47" s="50"/>
      <c r="M47" s="51"/>
      <c r="N47" s="45"/>
      <c r="O47" s="46"/>
    </row>
    <row r="48" spans="2:26" x14ac:dyDescent="0.25">
      <c r="B48" s="47"/>
      <c r="C48" s="45"/>
      <c r="D48" s="45"/>
      <c r="E48" s="60" t="s">
        <v>180</v>
      </c>
      <c r="F48" s="33"/>
      <c r="G48" s="33"/>
      <c r="H48" s="29"/>
      <c r="I48" s="48"/>
      <c r="J48" s="48"/>
      <c r="K48" s="49"/>
      <c r="L48" s="50"/>
      <c r="M48" s="51" t="s">
        <v>191</v>
      </c>
      <c r="N48" s="45"/>
      <c r="O48" s="46"/>
    </row>
    <row r="49" spans="2:15" ht="30" customHeight="1" x14ac:dyDescent="0.25">
      <c r="B49" s="47"/>
      <c r="C49" s="212" t="s">
        <v>240</v>
      </c>
      <c r="D49" s="213"/>
      <c r="E49" s="167"/>
      <c r="F49" s="33"/>
      <c r="G49" s="33"/>
      <c r="H49" s="29"/>
      <c r="I49" s="48"/>
      <c r="J49" s="48"/>
      <c r="K49" s="49"/>
      <c r="L49" s="50"/>
      <c r="M49" s="156"/>
      <c r="N49" s="170" t="s">
        <v>182</v>
      </c>
      <c r="O49" s="171"/>
    </row>
    <row r="50" spans="2:15" x14ac:dyDescent="0.25">
      <c r="B50" s="47"/>
      <c r="C50" s="212"/>
      <c r="D50" s="213"/>
      <c r="E50" s="168"/>
      <c r="F50" s="33" t="s">
        <v>4</v>
      </c>
      <c r="G50" s="33"/>
      <c r="H50" s="29"/>
      <c r="I50" s="62"/>
      <c r="J50" s="48"/>
      <c r="K50" s="63" t="e">
        <f>E49-K46</f>
        <v>#DIV/0!</v>
      </c>
      <c r="L50" s="51" t="s">
        <v>4</v>
      </c>
      <c r="M50" s="157"/>
      <c r="N50" s="158" t="s">
        <v>181</v>
      </c>
      <c r="O50" s="161"/>
    </row>
    <row r="51" spans="2:15" ht="30" customHeight="1" x14ac:dyDescent="0.25">
      <c r="B51" s="47"/>
      <c r="C51" s="212"/>
      <c r="D51" s="213"/>
      <c r="E51" s="169"/>
      <c r="F51" s="33"/>
      <c r="G51" s="33"/>
      <c r="H51" s="29"/>
      <c r="I51" s="48"/>
      <c r="J51" s="48"/>
      <c r="K51" s="49"/>
      <c r="L51" s="50"/>
      <c r="M51" s="159"/>
      <c r="N51" s="175" t="s">
        <v>193</v>
      </c>
      <c r="O51" s="176"/>
    </row>
    <row r="52" spans="2:15" x14ac:dyDescent="0.25">
      <c r="B52" s="47"/>
      <c r="C52" s="45"/>
      <c r="D52" s="45"/>
      <c r="E52" s="68"/>
      <c r="F52" s="33"/>
      <c r="G52" s="33"/>
      <c r="H52" s="29"/>
      <c r="I52" s="48"/>
      <c r="J52" s="48"/>
      <c r="K52" s="49"/>
      <c r="L52" s="50"/>
      <c r="M52" s="51"/>
      <c r="N52" s="45"/>
      <c r="O52" s="46"/>
    </row>
    <row r="53" spans="2:15" x14ac:dyDescent="0.25">
      <c r="B53" s="44" t="s">
        <v>194</v>
      </c>
      <c r="C53" s="69" t="s">
        <v>219</v>
      </c>
      <c r="D53" s="70"/>
      <c r="E53" s="71"/>
      <c r="F53" s="72"/>
      <c r="G53" s="72"/>
      <c r="H53" s="70"/>
      <c r="I53" s="73"/>
      <c r="J53" s="73"/>
      <c r="K53" s="72"/>
      <c r="L53" s="74"/>
      <c r="M53" s="74"/>
      <c r="N53" s="70"/>
      <c r="O53" s="75"/>
    </row>
    <row r="54" spans="2:15" x14ac:dyDescent="0.25">
      <c r="B54" s="47"/>
      <c r="C54" s="31" t="s">
        <v>222</v>
      </c>
      <c r="D54" s="29"/>
      <c r="E54" s="76"/>
      <c r="F54" s="33"/>
      <c r="G54" s="33"/>
      <c r="H54" s="29"/>
      <c r="I54" s="32"/>
      <c r="J54" s="32"/>
      <c r="K54" s="33"/>
      <c r="L54" s="50"/>
      <c r="M54" s="51"/>
      <c r="N54" s="29"/>
      <c r="O54" s="46"/>
    </row>
    <row r="55" spans="2:15" x14ac:dyDescent="0.25">
      <c r="B55" s="47"/>
      <c r="C55" s="31"/>
      <c r="D55" s="29"/>
      <c r="E55" s="76"/>
      <c r="F55" s="33"/>
      <c r="G55" s="33"/>
      <c r="H55" s="29"/>
      <c r="I55" s="32"/>
      <c r="J55" s="32"/>
      <c r="K55" s="33"/>
      <c r="L55" s="50"/>
      <c r="M55" s="51"/>
      <c r="N55" s="29"/>
      <c r="O55" s="46"/>
    </row>
    <row r="56" spans="2:15" x14ac:dyDescent="0.25">
      <c r="B56" s="47"/>
      <c r="C56" s="29"/>
      <c r="D56" s="29"/>
      <c r="E56" s="174" t="s">
        <v>183</v>
      </c>
      <c r="F56" s="174"/>
      <c r="G56" s="174"/>
      <c r="H56" s="174"/>
      <c r="I56" s="174"/>
      <c r="J56" s="155" t="s">
        <v>184</v>
      </c>
      <c r="K56" s="152" t="e">
        <f>IF(K50&lt;0,K50*(14000/75),0)</f>
        <v>#DIV/0!</v>
      </c>
      <c r="L56" s="50"/>
      <c r="M56" s="51"/>
      <c r="N56" s="29"/>
      <c r="O56" s="46"/>
    </row>
    <row r="57" spans="2:15" x14ac:dyDescent="0.25">
      <c r="B57" s="47"/>
      <c r="C57" s="29"/>
      <c r="D57" s="29"/>
      <c r="E57" s="68"/>
      <c r="F57" s="33"/>
      <c r="G57" s="33"/>
      <c r="H57" s="29"/>
      <c r="I57" s="32"/>
      <c r="J57" s="32"/>
      <c r="K57" s="33"/>
      <c r="L57" s="50"/>
      <c r="M57" s="51"/>
      <c r="N57" s="29"/>
      <c r="O57" s="46"/>
    </row>
    <row r="58" spans="2:15" ht="48" customHeight="1" x14ac:dyDescent="0.25">
      <c r="B58" s="47"/>
      <c r="C58" s="150" t="s">
        <v>186</v>
      </c>
      <c r="D58" s="29"/>
      <c r="E58" s="153" t="s">
        <v>243</v>
      </c>
      <c r="F58" s="151">
        <v>7000</v>
      </c>
      <c r="G58" s="216" t="s">
        <v>241</v>
      </c>
      <c r="H58" s="217"/>
      <c r="I58" s="144"/>
      <c r="J58" s="155" t="s">
        <v>185</v>
      </c>
      <c r="K58" s="79">
        <f>I58*F58</f>
        <v>0</v>
      </c>
      <c r="L58" s="50"/>
      <c r="M58" s="51"/>
      <c r="N58" s="29"/>
      <c r="O58" s="46"/>
    </row>
    <row r="59" spans="2:15" ht="30" customHeight="1" x14ac:dyDescent="0.25">
      <c r="B59" s="47"/>
      <c r="C59" s="78"/>
      <c r="D59" s="29"/>
      <c r="E59" s="148"/>
      <c r="F59" s="50"/>
      <c r="G59" s="50"/>
      <c r="H59" s="50"/>
      <c r="I59" s="51"/>
      <c r="J59" s="29"/>
      <c r="K59" s="79"/>
      <c r="L59" s="50"/>
      <c r="M59" s="51"/>
      <c r="N59" s="29"/>
      <c r="O59" s="46"/>
    </row>
    <row r="60" spans="2:15" ht="48" customHeight="1" x14ac:dyDescent="0.25">
      <c r="B60" s="47"/>
      <c r="C60" s="29"/>
      <c r="D60" s="29"/>
      <c r="E60" s="154" t="s">
        <v>244</v>
      </c>
      <c r="F60" s="151">
        <v>4520</v>
      </c>
      <c r="G60" s="216" t="s">
        <v>242</v>
      </c>
      <c r="H60" s="217"/>
      <c r="I60" s="144"/>
      <c r="J60" s="155" t="s">
        <v>185</v>
      </c>
      <c r="K60" s="79">
        <f>I60*F60</f>
        <v>0</v>
      </c>
      <c r="L60" s="50"/>
      <c r="M60" s="51"/>
      <c r="N60" s="29"/>
      <c r="O60" s="46"/>
    </row>
    <row r="61" spans="2:15" ht="31.15" customHeight="1" x14ac:dyDescent="0.25">
      <c r="B61" s="47"/>
      <c r="C61" s="29"/>
      <c r="D61" s="29"/>
      <c r="E61" s="148"/>
      <c r="F61" s="33"/>
      <c r="G61" s="33"/>
      <c r="H61" s="29"/>
      <c r="I61" s="32"/>
      <c r="J61" s="32"/>
      <c r="K61" s="33"/>
      <c r="L61" s="50"/>
      <c r="M61" s="51"/>
      <c r="N61" s="29"/>
      <c r="O61" s="46"/>
    </row>
    <row r="62" spans="2:15" ht="15.75" thickBot="1" x14ac:dyDescent="0.3">
      <c r="B62" s="47"/>
      <c r="C62" s="29"/>
      <c r="D62" s="29"/>
      <c r="E62" s="80"/>
      <c r="F62" s="54"/>
      <c r="G62" s="54"/>
      <c r="H62" s="55"/>
      <c r="I62" s="81"/>
      <c r="J62" s="81"/>
      <c r="K62" s="54"/>
      <c r="L62" s="50"/>
      <c r="M62" s="51" t="s">
        <v>192</v>
      </c>
      <c r="N62" s="29"/>
      <c r="O62" s="46"/>
    </row>
    <row r="63" spans="2:15" ht="15.75" thickBot="1" x14ac:dyDescent="0.3">
      <c r="B63" s="47"/>
      <c r="C63" s="29"/>
      <c r="D63" s="29"/>
      <c r="E63" s="57" t="s">
        <v>189</v>
      </c>
      <c r="F63" s="33"/>
      <c r="G63" s="33"/>
      <c r="H63" s="29"/>
      <c r="I63" s="32"/>
      <c r="J63" s="155" t="s">
        <v>184</v>
      </c>
      <c r="K63" s="130" t="e">
        <f>K56+K58+K60</f>
        <v>#DIV/0!</v>
      </c>
      <c r="L63" s="50"/>
      <c r="M63" s="157"/>
      <c r="N63" s="160" t="s">
        <v>181</v>
      </c>
      <c r="O63" s="162"/>
    </row>
    <row r="64" spans="2:15" x14ac:dyDescent="0.25">
      <c r="B64" s="47"/>
      <c r="C64" s="29"/>
      <c r="D64" s="29"/>
      <c r="E64" s="68"/>
      <c r="F64" s="33"/>
      <c r="G64" s="33"/>
      <c r="H64" s="29"/>
      <c r="I64" s="32"/>
      <c r="J64" s="32"/>
      <c r="K64" s="33"/>
      <c r="L64" s="50"/>
      <c r="M64" s="159"/>
      <c r="N64" s="160" t="s">
        <v>190</v>
      </c>
      <c r="O64" s="162"/>
    </row>
    <row r="65" spans="2:15" x14ac:dyDescent="0.25">
      <c r="B65" s="47"/>
      <c r="C65" s="29"/>
      <c r="D65" s="29"/>
      <c r="E65" s="68"/>
      <c r="F65" s="33"/>
      <c r="G65" s="33"/>
      <c r="H65" s="29"/>
      <c r="I65" s="32"/>
      <c r="J65" s="32"/>
      <c r="K65" s="33"/>
      <c r="L65" s="50"/>
      <c r="M65" s="51"/>
      <c r="N65" s="29"/>
      <c r="O65" s="46"/>
    </row>
    <row r="66" spans="2:15" ht="15.75" thickBot="1" x14ac:dyDescent="0.3">
      <c r="B66" s="83"/>
      <c r="C66" s="84"/>
      <c r="D66" s="84"/>
      <c r="E66" s="84"/>
      <c r="F66" s="84"/>
      <c r="G66" s="84"/>
      <c r="H66" s="84"/>
      <c r="I66" s="84"/>
      <c r="J66" s="84"/>
      <c r="K66" s="84"/>
      <c r="L66" s="84"/>
      <c r="M66" s="84"/>
      <c r="N66" s="84"/>
      <c r="O66" s="85"/>
    </row>
    <row r="67" spans="2:15" ht="16.5" thickBot="1" x14ac:dyDescent="0.3">
      <c r="B67" s="192" t="s">
        <v>8</v>
      </c>
      <c r="C67" s="193"/>
      <c r="D67" s="193"/>
      <c r="E67" s="193"/>
      <c r="F67" s="193"/>
      <c r="G67" s="193"/>
      <c r="H67" s="193"/>
      <c r="I67" s="193"/>
      <c r="J67" s="193"/>
      <c r="K67" s="193"/>
      <c r="L67" s="193"/>
      <c r="M67" s="193"/>
      <c r="N67" s="193"/>
      <c r="O67" s="194"/>
    </row>
    <row r="68" spans="2:15" x14ac:dyDescent="0.25">
      <c r="B68" s="47"/>
      <c r="C68" s="86"/>
      <c r="D68" s="87"/>
      <c r="E68" s="87"/>
      <c r="F68" s="87"/>
      <c r="G68" s="87"/>
      <c r="H68" s="87"/>
      <c r="I68" s="87"/>
      <c r="J68" s="87"/>
      <c r="K68" s="87"/>
      <c r="L68" s="87"/>
      <c r="M68" s="87"/>
      <c r="N68" s="45"/>
      <c r="O68" s="46"/>
    </row>
    <row r="69" spans="2:15" ht="15.75" thickBot="1" x14ac:dyDescent="0.3">
      <c r="B69" s="47"/>
      <c r="C69" s="32" t="s">
        <v>9</v>
      </c>
      <c r="D69" s="48"/>
      <c r="E69" s="45"/>
      <c r="F69" s="45"/>
      <c r="G69" s="45"/>
      <c r="H69" s="45"/>
      <c r="I69" s="45"/>
      <c r="J69" s="45"/>
      <c r="K69" s="45"/>
      <c r="L69" s="45"/>
      <c r="M69" s="45"/>
      <c r="N69" s="45"/>
      <c r="O69" s="46"/>
    </row>
    <row r="70" spans="2:15" ht="24" customHeight="1" thickBot="1" x14ac:dyDescent="0.3">
      <c r="B70" s="177" t="s">
        <v>162</v>
      </c>
      <c r="C70" s="138"/>
      <c r="D70" s="45"/>
      <c r="E70" s="29" t="s">
        <v>10</v>
      </c>
      <c r="F70" s="45"/>
      <c r="G70" s="45"/>
      <c r="H70" s="45"/>
      <c r="I70" s="45"/>
      <c r="J70" s="45"/>
      <c r="K70" s="45"/>
      <c r="L70" s="45"/>
      <c r="M70" s="45"/>
      <c r="N70" s="45"/>
      <c r="O70" s="46"/>
    </row>
    <row r="71" spans="2:15" ht="24" customHeight="1" thickBot="1" x14ac:dyDescent="0.3">
      <c r="B71" s="177"/>
      <c r="C71" s="138"/>
      <c r="D71" s="45"/>
      <c r="E71" s="29" t="s">
        <v>11</v>
      </c>
      <c r="F71" s="45"/>
      <c r="G71" s="45"/>
      <c r="H71" s="45"/>
      <c r="I71" s="45"/>
      <c r="J71" s="45"/>
      <c r="K71" s="45"/>
      <c r="L71" s="45"/>
      <c r="M71" s="45"/>
      <c r="N71" s="45"/>
      <c r="O71" s="46"/>
    </row>
    <row r="72" spans="2:15" ht="24" customHeight="1" thickBot="1" x14ac:dyDescent="0.3">
      <c r="B72" s="177"/>
      <c r="C72" s="138"/>
      <c r="D72" s="45"/>
      <c r="E72" s="29" t="s">
        <v>12</v>
      </c>
      <c r="F72" s="45"/>
      <c r="G72" s="45"/>
      <c r="H72" s="45"/>
      <c r="I72" s="45"/>
      <c r="J72" s="45"/>
      <c r="K72" s="45"/>
      <c r="L72" s="45"/>
      <c r="M72" s="45"/>
      <c r="N72" s="89"/>
      <c r="O72" s="46"/>
    </row>
    <row r="73" spans="2:15" ht="24" customHeight="1" thickBot="1" x14ac:dyDescent="0.3">
      <c r="B73" s="177"/>
      <c r="C73" s="138"/>
      <c r="D73" s="45"/>
      <c r="E73" s="29" t="s">
        <v>13</v>
      </c>
      <c r="F73" s="45"/>
      <c r="G73" s="45"/>
      <c r="H73" s="45"/>
      <c r="I73" s="45"/>
      <c r="J73" s="45"/>
      <c r="K73" s="45"/>
      <c r="L73" s="45"/>
      <c r="M73" s="45"/>
      <c r="N73" s="45"/>
      <c r="O73" s="46"/>
    </row>
    <row r="74" spans="2:15" ht="80.099999999999994" customHeight="1" x14ac:dyDescent="0.25">
      <c r="B74" s="90"/>
      <c r="C74" s="91">
        <f>COUNTBLANK(C70:C73)</f>
        <v>4</v>
      </c>
      <c r="D74" s="45"/>
      <c r="E74" s="45"/>
      <c r="F74" s="142" t="s">
        <v>165</v>
      </c>
      <c r="G74" s="142" t="s">
        <v>229</v>
      </c>
      <c r="H74" s="45"/>
      <c r="I74" s="45"/>
      <c r="J74" s="45"/>
      <c r="K74" s="172" t="s">
        <v>16</v>
      </c>
      <c r="L74" s="172" t="s">
        <v>154</v>
      </c>
      <c r="M74" s="172" t="s">
        <v>155</v>
      </c>
      <c r="N74" s="163"/>
      <c r="O74" s="165"/>
    </row>
    <row r="75" spans="2:15" ht="15.75" thickBot="1" x14ac:dyDescent="0.3">
      <c r="B75" s="27"/>
      <c r="C75" s="93"/>
      <c r="D75" s="93"/>
      <c r="E75" s="94" t="s">
        <v>14</v>
      </c>
      <c r="F75" s="141" t="s">
        <v>15</v>
      </c>
      <c r="G75" s="141" t="s">
        <v>220</v>
      </c>
      <c r="H75" s="93"/>
      <c r="I75" s="94" t="s">
        <v>8</v>
      </c>
      <c r="J75" s="96"/>
      <c r="K75" s="173"/>
      <c r="L75" s="173"/>
      <c r="M75" s="173"/>
      <c r="N75" s="164"/>
      <c r="O75" s="166"/>
    </row>
    <row r="76" spans="2:15" x14ac:dyDescent="0.25">
      <c r="B76" s="97" t="s">
        <v>110</v>
      </c>
      <c r="C76" s="98" t="s">
        <v>17</v>
      </c>
      <c r="D76" s="99">
        <v>1</v>
      </c>
      <c r="E76" s="99" t="s">
        <v>18</v>
      </c>
      <c r="F76" s="143"/>
      <c r="G76" s="143"/>
      <c r="H76" s="100"/>
      <c r="I76" s="99" t="s">
        <v>19</v>
      </c>
      <c r="J76" s="100"/>
      <c r="K76" s="101" cm="1">
        <f t="array" ref="K76">_xlfn.IFS($C$74&gt;2,IF($C$70="X",F76*Parkeernorm!C4,IF($C$71="X",F76*Parkeernorm!D4,IF($C$72="X",F76*Parkeernorm!E4,IF($C$73="X",F76*Parkeernorm!F4,0)))))</f>
        <v>0</v>
      </c>
      <c r="L76" s="101">
        <f>K76-M76</f>
        <v>0</v>
      </c>
      <c r="M76" s="101">
        <f>F76*Parkeernorm!G4</f>
        <v>0</v>
      </c>
      <c r="N76" s="102"/>
      <c r="O76" s="103"/>
    </row>
    <row r="77" spans="2:15" x14ac:dyDescent="0.25">
      <c r="B77" s="104"/>
      <c r="C77" s="100"/>
      <c r="D77" s="99">
        <v>2</v>
      </c>
      <c r="E77" s="99" t="s">
        <v>20</v>
      </c>
      <c r="F77" s="143"/>
      <c r="G77" s="143"/>
      <c r="H77" s="100"/>
      <c r="I77" s="99" t="s">
        <v>19</v>
      </c>
      <c r="J77" s="100"/>
      <c r="K77" s="101" cm="1">
        <f t="array" ref="K77">_xlfn.IFS($C$74&gt;2,IF($C$70="X",F77*Parkeernorm!C5,IF($C$71="X",F77*Parkeernorm!D5,IF($C$72="X",F77*Parkeernorm!E5,IF($C$73="X",F77*Parkeernorm!F5,0)))))</f>
        <v>0</v>
      </c>
      <c r="L77" s="101">
        <f t="shared" ref="L77:L140" si="2">K77-M77</f>
        <v>0</v>
      </c>
      <c r="M77" s="101">
        <f>F77*Parkeernorm!G5</f>
        <v>0</v>
      </c>
      <c r="N77" s="102"/>
      <c r="O77" s="103"/>
    </row>
    <row r="78" spans="2:15" x14ac:dyDescent="0.25">
      <c r="B78" s="104"/>
      <c r="C78" s="100"/>
      <c r="D78" s="99">
        <v>3</v>
      </c>
      <c r="E78" s="99" t="s">
        <v>21</v>
      </c>
      <c r="F78" s="143"/>
      <c r="G78" s="143"/>
      <c r="H78" s="100"/>
      <c r="I78" s="99" t="s">
        <v>19</v>
      </c>
      <c r="J78" s="100"/>
      <c r="K78" s="101" cm="1">
        <f t="array" ref="K78">_xlfn.IFS($C$74&gt;2,IF($C$70="X",F78*Parkeernorm!C6,IF($C$71="X",F78*Parkeernorm!D6,IF($C$72="X",F78*Parkeernorm!E6,IF($C$73="X",F78*Parkeernorm!F6,0)))))</f>
        <v>0</v>
      </c>
      <c r="L78" s="101">
        <f t="shared" si="2"/>
        <v>0</v>
      </c>
      <c r="M78" s="101">
        <f>F78*Parkeernorm!G6</f>
        <v>0</v>
      </c>
      <c r="N78" s="102"/>
      <c r="O78" s="103"/>
    </row>
    <row r="79" spans="2:15" x14ac:dyDescent="0.25">
      <c r="B79" s="104"/>
      <c r="C79" s="100"/>
      <c r="D79" s="99">
        <v>4</v>
      </c>
      <c r="E79" s="99" t="s">
        <v>22</v>
      </c>
      <c r="F79" s="143"/>
      <c r="G79" s="143"/>
      <c r="H79" s="100"/>
      <c r="I79" s="99" t="s">
        <v>19</v>
      </c>
      <c r="J79" s="100"/>
      <c r="K79" s="101" cm="1">
        <f t="array" ref="K79">_xlfn.IFS($C$74&gt;2,IF($C$70="X",F79*Parkeernorm!C7,IF($C$71="X",F79*Parkeernorm!D7,IF($C$72="X",F79*Parkeernorm!E7,IF($C$73="X",F79*Parkeernorm!F7,0)))))</f>
        <v>0</v>
      </c>
      <c r="L79" s="101">
        <f t="shared" si="2"/>
        <v>0</v>
      </c>
      <c r="M79" s="101">
        <f>F79*Parkeernorm!G7</f>
        <v>0</v>
      </c>
      <c r="N79" s="102"/>
      <c r="O79" s="103"/>
    </row>
    <row r="80" spans="2:15" x14ac:dyDescent="0.25">
      <c r="B80" s="104"/>
      <c r="C80" s="100"/>
      <c r="D80" s="99">
        <v>5</v>
      </c>
      <c r="E80" s="99" t="s">
        <v>23</v>
      </c>
      <c r="F80" s="143"/>
      <c r="G80" s="143"/>
      <c r="H80" s="100"/>
      <c r="I80" s="99" t="s">
        <v>19</v>
      </c>
      <c r="J80" s="100"/>
      <c r="K80" s="101" cm="1">
        <f t="array" ref="K80">_xlfn.IFS($C$74&gt;2,IF($C$70="X",F80*Parkeernorm!C8,IF($C$71="X",F80*Parkeernorm!D8,IF($C$72="X",F80*Parkeernorm!E8,IF($C$73="X",F80*Parkeernorm!F8,0)))))</f>
        <v>0</v>
      </c>
      <c r="L80" s="101">
        <f t="shared" si="2"/>
        <v>0</v>
      </c>
      <c r="M80" s="101">
        <f>F80*Parkeernorm!G8</f>
        <v>0</v>
      </c>
      <c r="N80" s="102"/>
      <c r="O80" s="103"/>
    </row>
    <row r="81" spans="2:15" x14ac:dyDescent="0.25">
      <c r="B81" s="104"/>
      <c r="C81" s="100"/>
      <c r="D81" s="99">
        <v>6</v>
      </c>
      <c r="E81" s="99" t="s">
        <v>24</v>
      </c>
      <c r="F81" s="143"/>
      <c r="G81" s="143"/>
      <c r="H81" s="100"/>
      <c r="I81" s="99" t="s">
        <v>19</v>
      </c>
      <c r="J81" s="100"/>
      <c r="K81" s="101" cm="1">
        <f t="array" ref="K81">_xlfn.IFS($C$74&gt;2,IF($C$70="X",F81*Parkeernorm!C9,IF($C$71="X",F81*Parkeernorm!D9,IF($C$72="X",F81*Parkeernorm!E9,IF($C$73="X",F81*Parkeernorm!F9,0)))))</f>
        <v>0</v>
      </c>
      <c r="L81" s="101">
        <f t="shared" si="2"/>
        <v>0</v>
      </c>
      <c r="M81" s="101">
        <f>F81*Parkeernorm!G9</f>
        <v>0</v>
      </c>
      <c r="N81" s="102"/>
      <c r="O81" s="103"/>
    </row>
    <row r="82" spans="2:15" x14ac:dyDescent="0.25">
      <c r="B82" s="104"/>
      <c r="C82" s="100"/>
      <c r="D82" s="99">
        <v>7</v>
      </c>
      <c r="E82" s="99" t="s">
        <v>25</v>
      </c>
      <c r="F82" s="143"/>
      <c r="G82" s="143"/>
      <c r="H82" s="100"/>
      <c r="I82" s="99" t="s">
        <v>19</v>
      </c>
      <c r="J82" s="100"/>
      <c r="K82" s="101" cm="1">
        <f t="array" ref="K82">_xlfn.IFS($C$74&gt;2,IF($C$70="X",F82*Parkeernorm!C10,IF($C$71="X",F82*Parkeernorm!D10,IF($C$72="X",F82*Parkeernorm!E10,IF($C$73="X",F82*Parkeernorm!F10,0)))))</f>
        <v>0</v>
      </c>
      <c r="L82" s="101">
        <f t="shared" si="2"/>
        <v>0</v>
      </c>
      <c r="M82" s="101">
        <f>F82*Parkeernorm!G10</f>
        <v>0</v>
      </c>
      <c r="N82" s="102"/>
      <c r="O82" s="103"/>
    </row>
    <row r="83" spans="2:15" x14ac:dyDescent="0.25">
      <c r="B83" s="104"/>
      <c r="C83" s="100"/>
      <c r="D83" s="99">
        <v>8</v>
      </c>
      <c r="E83" s="99" t="s">
        <v>26</v>
      </c>
      <c r="F83" s="143"/>
      <c r="G83" s="143"/>
      <c r="H83" s="100"/>
      <c r="I83" s="99" t="s">
        <v>19</v>
      </c>
      <c r="J83" s="100"/>
      <c r="K83" s="101" cm="1">
        <f t="array" ref="K83">_xlfn.IFS($C$74&gt;2,IF($C$70="X",F83*Parkeernorm!C11,IF($C$71="X",F83*Parkeernorm!D11,IF($C$72="X",F83*Parkeernorm!E11,IF($C$73="X",F83*Parkeernorm!F11,0)))))</f>
        <v>0</v>
      </c>
      <c r="L83" s="101">
        <f t="shared" si="2"/>
        <v>0</v>
      </c>
      <c r="M83" s="101">
        <f>F83*Parkeernorm!G11</f>
        <v>0</v>
      </c>
      <c r="N83" s="102"/>
      <c r="O83" s="103"/>
    </row>
    <row r="84" spans="2:15" x14ac:dyDescent="0.25">
      <c r="B84" s="104"/>
      <c r="C84" s="100"/>
      <c r="D84" s="99">
        <v>9</v>
      </c>
      <c r="E84" s="99" t="s">
        <v>27</v>
      </c>
      <c r="F84" s="143"/>
      <c r="G84" s="143"/>
      <c r="H84" s="100"/>
      <c r="I84" s="99" t="s">
        <v>19</v>
      </c>
      <c r="J84" s="100"/>
      <c r="K84" s="101" cm="1">
        <f t="array" ref="K84">_xlfn.IFS($C$74&gt;2,IF($C$70="X",F84*Parkeernorm!C12,IF($C$71="X",F84*Parkeernorm!D12,IF($C$72="X",F84*Parkeernorm!E12,IF($C$73="X",F84*Parkeernorm!F12,0)))))</f>
        <v>0</v>
      </c>
      <c r="L84" s="101">
        <f t="shared" si="2"/>
        <v>0</v>
      </c>
      <c r="M84" s="101">
        <f>F84*Parkeernorm!G12</f>
        <v>0</v>
      </c>
      <c r="N84" s="102"/>
      <c r="O84" s="103"/>
    </row>
    <row r="85" spans="2:15" x14ac:dyDescent="0.25">
      <c r="B85" s="104"/>
      <c r="C85" s="100"/>
      <c r="D85" s="99">
        <v>10</v>
      </c>
      <c r="E85" s="99" t="s">
        <v>28</v>
      </c>
      <c r="F85" s="143"/>
      <c r="G85" s="143"/>
      <c r="H85" s="100"/>
      <c r="I85" s="99" t="s">
        <v>19</v>
      </c>
      <c r="J85" s="100"/>
      <c r="K85" s="101" cm="1">
        <f t="array" ref="K85">_xlfn.IFS($C$74&gt;2,IF($C$70="X",F85*Parkeernorm!C13,IF($C$71="X",F85*Parkeernorm!D13,IF($C$72="X",F85*Parkeernorm!E13,IF($C$73="X",F85*Parkeernorm!F13,0)))))</f>
        <v>0</v>
      </c>
      <c r="L85" s="101">
        <f t="shared" si="2"/>
        <v>0</v>
      </c>
      <c r="M85" s="101">
        <f>F85*Parkeernorm!G13</f>
        <v>0</v>
      </c>
      <c r="N85" s="102"/>
      <c r="O85" s="103"/>
    </row>
    <row r="86" spans="2:15" ht="15.75" thickBot="1" x14ac:dyDescent="0.3">
      <c r="B86" s="104"/>
      <c r="C86" s="105"/>
      <c r="D86" s="106">
        <v>11</v>
      </c>
      <c r="E86" s="106" t="s">
        <v>29</v>
      </c>
      <c r="F86" s="143"/>
      <c r="G86" s="143"/>
      <c r="H86" s="105"/>
      <c r="I86" s="106" t="s">
        <v>30</v>
      </c>
      <c r="J86" s="105"/>
      <c r="K86" s="107" cm="1">
        <f t="array" ref="K86">_xlfn.IFS($C$74&gt;2,IF($C$70="X",F86*Parkeernorm!C14,IF($C$71="X",F86*Parkeernorm!D14,IF($C$72="X",F86*Parkeernorm!E14,IF($C$73="X",F86*Parkeernorm!F14,0)))))</f>
        <v>0</v>
      </c>
      <c r="L86" s="107">
        <f t="shared" si="2"/>
        <v>0</v>
      </c>
      <c r="M86" s="107">
        <f>F86*Parkeernorm!G14</f>
        <v>0</v>
      </c>
      <c r="N86" s="108"/>
      <c r="O86" s="109"/>
    </row>
    <row r="87" spans="2:15" x14ac:dyDescent="0.25">
      <c r="B87" s="97" t="s">
        <v>111</v>
      </c>
      <c r="C87" s="98" t="s">
        <v>31</v>
      </c>
      <c r="D87" s="99">
        <v>1</v>
      </c>
      <c r="E87" s="99" t="s">
        <v>32</v>
      </c>
      <c r="F87" s="143"/>
      <c r="G87" s="143"/>
      <c r="H87" s="100"/>
      <c r="I87" s="99" t="s">
        <v>33</v>
      </c>
      <c r="J87" s="100"/>
      <c r="K87" s="101" cm="1">
        <f t="array" ref="K87">_xlfn.IFS($C$74&gt;2,IF($C$70="X",F87*Parkeernorm!C19,IF($C$71="X",F87*Parkeernorm!D19,IF($C$72="X",F87*Parkeernorm!E19,IF($C$73="X",F87*Parkeernorm!F19,0)))))</f>
        <v>0</v>
      </c>
      <c r="L87" s="101">
        <f t="shared" si="2"/>
        <v>0</v>
      </c>
      <c r="M87" s="101">
        <f>F87*Parkeernorm!G19</f>
        <v>0</v>
      </c>
      <c r="N87" s="102"/>
      <c r="O87" s="103"/>
    </row>
    <row r="88" spans="2:15" ht="28.5" x14ac:dyDescent="0.25">
      <c r="B88" s="104"/>
      <c r="C88" s="100"/>
      <c r="D88" s="99">
        <v>2</v>
      </c>
      <c r="E88" s="110" t="s">
        <v>34</v>
      </c>
      <c r="F88" s="143"/>
      <c r="G88" s="143"/>
      <c r="H88" s="100"/>
      <c r="I88" s="99" t="s">
        <v>33</v>
      </c>
      <c r="J88" s="100"/>
      <c r="K88" s="101" cm="1">
        <f t="array" ref="K88">_xlfn.IFS($C$74&gt;2,IF($C$70="X",F88*Parkeernorm!C20,IF($C$71="X",F88*Parkeernorm!D20,IF($C$72="X",F88*Parkeernorm!E20,IF($C$73="X",F88*Parkeernorm!F20,0)))))</f>
        <v>0</v>
      </c>
      <c r="L88" s="101">
        <f t="shared" si="2"/>
        <v>0</v>
      </c>
      <c r="M88" s="101">
        <f>F88*Parkeernorm!G20</f>
        <v>0</v>
      </c>
      <c r="N88" s="102"/>
      <c r="O88" s="103"/>
    </row>
    <row r="89" spans="2:15" ht="28.5" x14ac:dyDescent="0.25">
      <c r="B89" s="104"/>
      <c r="C89" s="100"/>
      <c r="D89" s="99">
        <v>3</v>
      </c>
      <c r="E89" s="110" t="s">
        <v>35</v>
      </c>
      <c r="F89" s="143"/>
      <c r="G89" s="143"/>
      <c r="H89" s="100"/>
      <c r="I89" s="99" t="s">
        <v>33</v>
      </c>
      <c r="J89" s="100"/>
      <c r="K89" s="101" cm="1">
        <f t="array" ref="K89">_xlfn.IFS($C$74&gt;2,IF($C$70="X",F89*Parkeernorm!C21,IF($C$71="X",F89*Parkeernorm!D21,IF($C$72="X",F89*Parkeernorm!E21,IF($C$73="X",F89*Parkeernorm!F21,0)))))</f>
        <v>0</v>
      </c>
      <c r="L89" s="101">
        <f t="shared" si="2"/>
        <v>0</v>
      </c>
      <c r="M89" s="101">
        <f>F89*Parkeernorm!G21</f>
        <v>0</v>
      </c>
      <c r="N89" s="102"/>
      <c r="O89" s="103"/>
    </row>
    <row r="90" spans="2:15" ht="28.5" x14ac:dyDescent="0.25">
      <c r="B90" s="104"/>
      <c r="C90" s="100"/>
      <c r="D90" s="99">
        <v>4</v>
      </c>
      <c r="E90" s="110" t="s">
        <v>36</v>
      </c>
      <c r="F90" s="143"/>
      <c r="G90" s="143"/>
      <c r="H90" s="100"/>
      <c r="I90" s="99" t="s">
        <v>33</v>
      </c>
      <c r="J90" s="100"/>
      <c r="K90" s="101" cm="1">
        <f t="array" ref="K90">_xlfn.IFS($C$74&gt;2,IF($C$70="X",F90*Parkeernorm!C22,IF($C$71="X",F90*Parkeernorm!D22,IF($C$72="X",F90*Parkeernorm!E22,IF($C$73="X",F90*Parkeernorm!F22,0)))))</f>
        <v>0</v>
      </c>
      <c r="L90" s="101">
        <f t="shared" si="2"/>
        <v>0</v>
      </c>
      <c r="M90" s="101">
        <f>F90*Parkeernorm!G22</f>
        <v>0</v>
      </c>
      <c r="N90" s="102"/>
      <c r="O90" s="103"/>
    </row>
    <row r="91" spans="2:15" ht="15.75" thickBot="1" x14ac:dyDescent="0.3">
      <c r="B91" s="104"/>
      <c r="C91" s="105"/>
      <c r="D91" s="106">
        <v>5</v>
      </c>
      <c r="E91" s="106" t="s">
        <v>37</v>
      </c>
      <c r="F91" s="143"/>
      <c r="G91" s="143"/>
      <c r="H91" s="105"/>
      <c r="I91" s="106" t="s">
        <v>33</v>
      </c>
      <c r="J91" s="105"/>
      <c r="K91" s="107" cm="1">
        <f t="array" ref="K91">_xlfn.IFS($C$74&gt;2,IF($C$70="X",F91*Parkeernorm!C23,IF($C$71="X",F91*Parkeernorm!D23,IF($C$72="X",F91*Parkeernorm!E23,IF($C$73="X",F91*Parkeernorm!F23,0)))))</f>
        <v>0</v>
      </c>
      <c r="L91" s="107">
        <f t="shared" si="2"/>
        <v>0</v>
      </c>
      <c r="M91" s="107">
        <f>F91*Parkeernorm!G23</f>
        <v>0</v>
      </c>
      <c r="N91" s="108"/>
      <c r="O91" s="109"/>
    </row>
    <row r="92" spans="2:15" ht="30" x14ac:dyDescent="0.25">
      <c r="B92" s="111" t="s">
        <v>112</v>
      </c>
      <c r="C92" s="112" t="s">
        <v>38</v>
      </c>
      <c r="D92" s="110">
        <v>1</v>
      </c>
      <c r="E92" s="99" t="s">
        <v>39</v>
      </c>
      <c r="F92" s="143"/>
      <c r="G92" s="143"/>
      <c r="H92" s="100"/>
      <c r="I92" s="99" t="s">
        <v>33</v>
      </c>
      <c r="J92" s="100"/>
      <c r="K92" s="101" cm="1">
        <f t="array" ref="K92">_xlfn.IFS($C$74&gt;2,IF($C$70="X",F92*Parkeernorm!C28,IF($C$71="X",F92*Parkeernorm!D28,IF($C$72="X",F92*Parkeernorm!E28,IF($C$73="X",F92*Parkeernorm!F28,0)))))</f>
        <v>0</v>
      </c>
      <c r="L92" s="101">
        <f t="shared" si="2"/>
        <v>0</v>
      </c>
      <c r="M92" s="101">
        <f>F92*Parkeernorm!G28</f>
        <v>0</v>
      </c>
      <c r="N92" s="102"/>
      <c r="O92" s="103"/>
    </row>
    <row r="93" spans="2:15" x14ac:dyDescent="0.25">
      <c r="B93" s="104"/>
      <c r="C93" s="100"/>
      <c r="D93" s="99">
        <v>2</v>
      </c>
      <c r="E93" s="99" t="s">
        <v>40</v>
      </c>
      <c r="F93" s="143"/>
      <c r="G93" s="143"/>
      <c r="H93" s="100"/>
      <c r="I93" s="99" t="s">
        <v>33</v>
      </c>
      <c r="J93" s="100"/>
      <c r="K93" s="101" cm="1">
        <f t="array" ref="K93">_xlfn.IFS($C$74&gt;2,IF($C$70="X",F93*Parkeernorm!C29,IF($C$71="X",F93*Parkeernorm!D29,IF($C$72="X",F93*Parkeernorm!E29,IF($C$73="X",F93*Parkeernorm!F29,0)))))</f>
        <v>0</v>
      </c>
      <c r="L93" s="101">
        <f t="shared" si="2"/>
        <v>0</v>
      </c>
      <c r="M93" s="101">
        <f>F93*Parkeernorm!G29</f>
        <v>0</v>
      </c>
      <c r="N93" s="102"/>
      <c r="O93" s="103"/>
    </row>
    <row r="94" spans="2:15" ht="28.5" x14ac:dyDescent="0.25">
      <c r="B94" s="104"/>
      <c r="C94" s="100"/>
      <c r="D94" s="99">
        <v>3</v>
      </c>
      <c r="E94" s="110" t="s">
        <v>41</v>
      </c>
      <c r="F94" s="143"/>
      <c r="G94" s="143"/>
      <c r="H94" s="100"/>
      <c r="I94" s="99" t="s">
        <v>33</v>
      </c>
      <c r="J94" s="100"/>
      <c r="K94" s="101" cm="1">
        <f t="array" ref="K94">_xlfn.IFS($C$74&gt;2,IF($C$70="X",F94*Parkeernorm!C30,IF($C$71="X",F94*Parkeernorm!D30,IF($C$72="X",F94*Parkeernorm!E30,IF($C$73="X",F94*Parkeernorm!F30,0)))))</f>
        <v>0</v>
      </c>
      <c r="L94" s="101">
        <f t="shared" si="2"/>
        <v>0</v>
      </c>
      <c r="M94" s="101">
        <f>F94*Parkeernorm!G30</f>
        <v>0</v>
      </c>
      <c r="N94" s="102"/>
      <c r="O94" s="103"/>
    </row>
    <row r="95" spans="2:15" ht="28.5" x14ac:dyDescent="0.25">
      <c r="B95" s="104"/>
      <c r="C95" s="100"/>
      <c r="D95" s="99">
        <v>4</v>
      </c>
      <c r="E95" s="110" t="s">
        <v>42</v>
      </c>
      <c r="F95" s="143"/>
      <c r="G95" s="143"/>
      <c r="H95" s="100"/>
      <c r="I95" s="99" t="s">
        <v>33</v>
      </c>
      <c r="J95" s="100"/>
      <c r="K95" s="101" cm="1">
        <f t="array" ref="K95">_xlfn.IFS($C$74&gt;2,IF($C$70="X",F95*Parkeernorm!C31,IF($C$71="X",F95*Parkeernorm!D31,IF($C$72="X",F95*Parkeernorm!E31,IF($C$73="X",F95*Parkeernorm!F31,0)))))</f>
        <v>0</v>
      </c>
      <c r="L95" s="101">
        <f t="shared" si="2"/>
        <v>0</v>
      </c>
      <c r="M95" s="101">
        <f>F95*Parkeernorm!G31</f>
        <v>0</v>
      </c>
      <c r="N95" s="102"/>
      <c r="O95" s="103"/>
    </row>
    <row r="96" spans="2:15" x14ac:dyDescent="0.25">
      <c r="B96" s="104"/>
      <c r="C96" s="100"/>
      <c r="D96" s="99">
        <v>5</v>
      </c>
      <c r="E96" s="99" t="s">
        <v>43</v>
      </c>
      <c r="F96" s="143"/>
      <c r="G96" s="143"/>
      <c r="H96" s="100"/>
      <c r="I96" s="99" t="s">
        <v>33</v>
      </c>
      <c r="J96" s="100"/>
      <c r="K96" s="101" cm="1">
        <f t="array" ref="K96">_xlfn.IFS($C$74&gt;2,IF($C$70="X",F96*Parkeernorm!C32,IF($C$71="X",F96*Parkeernorm!D32,IF($C$72="X",F96*Parkeernorm!E32,IF($C$73="X",F96*Parkeernorm!F32,0)))))</f>
        <v>0</v>
      </c>
      <c r="L96" s="101">
        <f t="shared" si="2"/>
        <v>0</v>
      </c>
      <c r="M96" s="101">
        <f>F96*Parkeernorm!G32</f>
        <v>0</v>
      </c>
      <c r="N96" s="102"/>
      <c r="O96" s="103"/>
    </row>
    <row r="97" spans="2:15" x14ac:dyDescent="0.25">
      <c r="B97" s="104"/>
      <c r="C97" s="100"/>
      <c r="D97" s="99">
        <v>6</v>
      </c>
      <c r="E97" s="99" t="s">
        <v>44</v>
      </c>
      <c r="F97" s="143"/>
      <c r="G97" s="143"/>
      <c r="H97" s="100"/>
      <c r="I97" s="99" t="s">
        <v>33</v>
      </c>
      <c r="J97" s="100"/>
      <c r="K97" s="101" cm="1">
        <f t="array" ref="K97">_xlfn.IFS($C$74&gt;2,IF($C$70="X",F97*Parkeernorm!C33,IF($C$71="X",F97*Parkeernorm!D33,IF($C$72="X",F97*Parkeernorm!E33,IF($C$73="X",F97*Parkeernorm!F33,0)))))</f>
        <v>0</v>
      </c>
      <c r="L97" s="101">
        <f t="shared" si="2"/>
        <v>0</v>
      </c>
      <c r="M97" s="101">
        <f>F97*Parkeernorm!G33</f>
        <v>0</v>
      </c>
      <c r="N97" s="102"/>
      <c r="O97" s="103"/>
    </row>
    <row r="98" spans="2:15" x14ac:dyDescent="0.25">
      <c r="B98" s="104"/>
      <c r="C98" s="100"/>
      <c r="D98" s="99">
        <v>7</v>
      </c>
      <c r="E98" s="99" t="s">
        <v>45</v>
      </c>
      <c r="F98" s="143"/>
      <c r="G98" s="143"/>
      <c r="H98" s="100"/>
      <c r="I98" s="99" t="s">
        <v>33</v>
      </c>
      <c r="J98" s="100"/>
      <c r="K98" s="101" cm="1">
        <f t="array" ref="K98">_xlfn.IFS($C$74&gt;2,IF($C$70="X",F98*Parkeernorm!C34,IF($C$71="X",F98*Parkeernorm!D34,IF($C$72="X",F98*Parkeernorm!E34,IF($C$73="X",F98*Parkeernorm!F34,0)))))</f>
        <v>0</v>
      </c>
      <c r="L98" s="101">
        <f t="shared" si="2"/>
        <v>0</v>
      </c>
      <c r="M98" s="101">
        <f>F98*Parkeernorm!G34</f>
        <v>0</v>
      </c>
      <c r="N98" s="102"/>
      <c r="O98" s="103"/>
    </row>
    <row r="99" spans="2:15" x14ac:dyDescent="0.25">
      <c r="B99" s="104"/>
      <c r="C99" s="100"/>
      <c r="D99" s="99">
        <v>8</v>
      </c>
      <c r="E99" s="99" t="s">
        <v>46</v>
      </c>
      <c r="F99" s="143"/>
      <c r="G99" s="143"/>
      <c r="H99" s="100"/>
      <c r="I99" s="99" t="s">
        <v>214</v>
      </c>
      <c r="J99" s="100"/>
      <c r="K99" s="101" cm="1">
        <f t="array" ref="K99">_xlfn.IFS($C$74&gt;2,IF($C$70="X",F99*Parkeernorm!C35,IF($C$71="X",F99*Parkeernorm!D35,IF($C$72="X",F99*Parkeernorm!E35,IF($C$73="X",F99*Parkeernorm!F35,0)))))</f>
        <v>0</v>
      </c>
      <c r="L99" s="101">
        <f t="shared" si="2"/>
        <v>0</v>
      </c>
      <c r="M99" s="101">
        <f>F99*Parkeernorm!G35</f>
        <v>0</v>
      </c>
      <c r="N99" s="102"/>
      <c r="O99" s="103"/>
    </row>
    <row r="100" spans="2:15" x14ac:dyDescent="0.25">
      <c r="B100" s="104"/>
      <c r="C100" s="100"/>
      <c r="D100" s="99">
        <v>9</v>
      </c>
      <c r="E100" s="99" t="s">
        <v>47</v>
      </c>
      <c r="F100" s="143"/>
      <c r="G100" s="143"/>
      <c r="H100" s="100"/>
      <c r="I100" s="99" t="s">
        <v>33</v>
      </c>
      <c r="J100" s="100"/>
      <c r="K100" s="101" cm="1">
        <f t="array" ref="K100">_xlfn.IFS($C$74&gt;2,IF($C$70="X",F100*Parkeernorm!C36,IF($C$71="X",F100*Parkeernorm!D36,IF($C$72="X",F100*Parkeernorm!E36,IF($C$73="X",F100*Parkeernorm!F36,0)))))</f>
        <v>0</v>
      </c>
      <c r="L100" s="101">
        <f t="shared" si="2"/>
        <v>0</v>
      </c>
      <c r="M100" s="101">
        <f>F100*Parkeernorm!G36</f>
        <v>0</v>
      </c>
      <c r="N100" s="102"/>
      <c r="O100" s="103"/>
    </row>
    <row r="101" spans="2:15" x14ac:dyDescent="0.25">
      <c r="B101" s="104"/>
      <c r="C101" s="100"/>
      <c r="D101" s="99">
        <v>10</v>
      </c>
      <c r="E101" s="99" t="s">
        <v>48</v>
      </c>
      <c r="F101" s="143"/>
      <c r="G101" s="143"/>
      <c r="H101" s="100"/>
      <c r="I101" s="99" t="s">
        <v>33</v>
      </c>
      <c r="J101" s="100"/>
      <c r="K101" s="101" cm="1">
        <f t="array" ref="K101">_xlfn.IFS($C$74&gt;2,IF($C$70="X",F101*Parkeernorm!C37,IF($C$71="X",F101*Parkeernorm!D37,IF($C$72="X",F101*Parkeernorm!E37,IF($C$73="X",F101*Parkeernorm!F37,0)))))</f>
        <v>0</v>
      </c>
      <c r="L101" s="101">
        <f t="shared" si="2"/>
        <v>0</v>
      </c>
      <c r="M101" s="101">
        <f>F101*Parkeernorm!G37</f>
        <v>0</v>
      </c>
      <c r="N101" s="102"/>
      <c r="O101" s="103"/>
    </row>
    <row r="102" spans="2:15" x14ac:dyDescent="0.25">
      <c r="B102" s="104"/>
      <c r="C102" s="100"/>
      <c r="D102" s="99">
        <v>11</v>
      </c>
      <c r="E102" s="99" t="s">
        <v>49</v>
      </c>
      <c r="F102" s="143"/>
      <c r="G102" s="143"/>
      <c r="H102" s="100"/>
      <c r="I102" s="99" t="s">
        <v>33</v>
      </c>
      <c r="J102" s="100"/>
      <c r="K102" s="101" cm="1">
        <f t="array" ref="K102">_xlfn.IFS($C$74&gt;2,IF($C$70="X",F102*Parkeernorm!C38,IF($C$71="X",F102*Parkeernorm!D38,IF($C$72="X",F102*Parkeernorm!E38,IF($C$73="X",F102*Parkeernorm!F38,0)))))</f>
        <v>0</v>
      </c>
      <c r="L102" s="101">
        <f t="shared" si="2"/>
        <v>0</v>
      </c>
      <c r="M102" s="101">
        <f>F102*Parkeernorm!G38</f>
        <v>0</v>
      </c>
      <c r="N102" s="102"/>
      <c r="O102" s="103"/>
    </row>
    <row r="103" spans="2:15" x14ac:dyDescent="0.25">
      <c r="B103" s="104"/>
      <c r="C103" s="100"/>
      <c r="D103" s="99">
        <v>12</v>
      </c>
      <c r="E103" s="99" t="s">
        <v>50</v>
      </c>
      <c r="F103" s="143"/>
      <c r="G103" s="143"/>
      <c r="H103" s="100"/>
      <c r="I103" s="99" t="s">
        <v>33</v>
      </c>
      <c r="J103" s="100"/>
      <c r="K103" s="101" cm="1">
        <f t="array" ref="K103">_xlfn.IFS($C$74&gt;2,IF($C$70="X",F103*Parkeernorm!C39,IF($C$71="X",F103*Parkeernorm!D39,IF($C$72="X",F103*Parkeernorm!E39,IF($C$73="X",F103*Parkeernorm!F39,0)))))</f>
        <v>0</v>
      </c>
      <c r="L103" s="101">
        <f t="shared" si="2"/>
        <v>0</v>
      </c>
      <c r="M103" s="101">
        <f>F103*Parkeernorm!G39</f>
        <v>0</v>
      </c>
      <c r="N103" s="102"/>
      <c r="O103" s="103"/>
    </row>
    <row r="104" spans="2:15" x14ac:dyDescent="0.25">
      <c r="B104" s="104"/>
      <c r="C104" s="100"/>
      <c r="D104" s="99">
        <v>13</v>
      </c>
      <c r="E104" s="99" t="s">
        <v>51</v>
      </c>
      <c r="F104" s="143"/>
      <c r="G104" s="143"/>
      <c r="H104" s="100"/>
      <c r="I104" s="99" t="s">
        <v>33</v>
      </c>
      <c r="J104" s="100"/>
      <c r="K104" s="101" cm="1">
        <f t="array" ref="K104">_xlfn.IFS($C$74&gt;2,IF($C$70="X",F104*Parkeernorm!C40,IF($C$71="X",F104*Parkeernorm!D40,IF($C$72="X",F104*Parkeernorm!E40,IF($C$73="X",F104*Parkeernorm!F40,0)))))</f>
        <v>0</v>
      </c>
      <c r="L104" s="101">
        <f t="shared" si="2"/>
        <v>0</v>
      </c>
      <c r="M104" s="101">
        <f>F104*Parkeernorm!G40</f>
        <v>0</v>
      </c>
      <c r="N104" s="102"/>
      <c r="O104" s="103"/>
    </row>
    <row r="105" spans="2:15" x14ac:dyDescent="0.25">
      <c r="B105" s="104"/>
      <c r="C105" s="100"/>
      <c r="D105" s="99">
        <v>14</v>
      </c>
      <c r="E105" s="99" t="s">
        <v>52</v>
      </c>
      <c r="F105" s="143"/>
      <c r="G105" s="143"/>
      <c r="H105" s="100"/>
      <c r="I105" s="99" t="s">
        <v>33</v>
      </c>
      <c r="J105" s="100"/>
      <c r="K105" s="101" cm="1">
        <f t="array" ref="K105">_xlfn.IFS($C$74&gt;2,IF($C$70="X",F105*Parkeernorm!C41,IF($C$71="X",F105*Parkeernorm!D41,IF($C$72="X",F105*Parkeernorm!E41,IF($C$73="X",F105*Parkeernorm!F41,0)))))</f>
        <v>0</v>
      </c>
      <c r="L105" s="101">
        <f t="shared" si="2"/>
        <v>0</v>
      </c>
      <c r="M105" s="101">
        <f>F105*Parkeernorm!G41</f>
        <v>0</v>
      </c>
      <c r="N105" s="102"/>
      <c r="O105" s="103"/>
    </row>
    <row r="106" spans="2:15" ht="29.25" thickBot="1" x14ac:dyDescent="0.3">
      <c r="B106" s="104"/>
      <c r="C106" s="105"/>
      <c r="D106" s="106">
        <v>15</v>
      </c>
      <c r="E106" s="113" t="s">
        <v>53</v>
      </c>
      <c r="F106" s="143"/>
      <c r="G106" s="143"/>
      <c r="H106" s="105"/>
      <c r="I106" s="106" t="s">
        <v>33</v>
      </c>
      <c r="J106" s="105"/>
      <c r="K106" s="107" cm="1">
        <f t="array" ref="K106">_xlfn.IFS($C$74&gt;2,IF($C$70="X",F106*Parkeernorm!C42,IF($C$71="X",F106*Parkeernorm!D42,IF($C$72="X",F106*Parkeernorm!E42,IF($C$73="X",F106*Parkeernorm!F42,0)))))</f>
        <v>0</v>
      </c>
      <c r="L106" s="107">
        <f t="shared" si="2"/>
        <v>0</v>
      </c>
      <c r="M106" s="107">
        <f>F106*Parkeernorm!G42</f>
        <v>0</v>
      </c>
      <c r="N106" s="108"/>
      <c r="O106" s="109"/>
    </row>
    <row r="107" spans="2:15" ht="30" x14ac:dyDescent="0.25">
      <c r="B107" s="111" t="s">
        <v>113</v>
      </c>
      <c r="C107" s="112" t="s">
        <v>54</v>
      </c>
      <c r="D107" s="110">
        <v>1</v>
      </c>
      <c r="E107" s="99" t="s">
        <v>55</v>
      </c>
      <c r="F107" s="143"/>
      <c r="G107" s="143"/>
      <c r="H107" s="100"/>
      <c r="I107" s="99" t="s">
        <v>33</v>
      </c>
      <c r="J107" s="100"/>
      <c r="K107" s="101" cm="1">
        <f t="array" ref="K107">_xlfn.IFS($C$74&gt;2,IF($C$70="X",F107*Parkeernorm!C47,IF($C$71="X",F107*Parkeernorm!D47,IF($C$72="X",F107*Parkeernorm!E47,IF($C$73="X",F107*Parkeernorm!F47,0)))))</f>
        <v>0</v>
      </c>
      <c r="L107" s="101">
        <f t="shared" si="2"/>
        <v>0</v>
      </c>
      <c r="M107" s="101">
        <f>F107*Parkeernorm!G47</f>
        <v>0</v>
      </c>
      <c r="N107" s="102"/>
      <c r="O107" s="103"/>
    </row>
    <row r="108" spans="2:15" x14ac:dyDescent="0.25">
      <c r="B108" s="104"/>
      <c r="C108" s="100"/>
      <c r="D108" s="99">
        <v>2</v>
      </c>
      <c r="E108" s="99" t="s">
        <v>56</v>
      </c>
      <c r="F108" s="143"/>
      <c r="G108" s="143"/>
      <c r="H108" s="100"/>
      <c r="I108" s="99" t="s">
        <v>33</v>
      </c>
      <c r="J108" s="100"/>
      <c r="K108" s="101" cm="1">
        <f t="array" ref="K108">_xlfn.IFS($C$74&gt;2,IF($C$70="X",F108*Parkeernorm!C48,IF($C$71="X",F108*Parkeernorm!D48,IF($C$72="X",F108*Parkeernorm!E48,IF($C$73="X",F108*Parkeernorm!F48,0)))))</f>
        <v>0</v>
      </c>
      <c r="L108" s="101">
        <f t="shared" si="2"/>
        <v>0</v>
      </c>
      <c r="M108" s="101">
        <f>F108*Parkeernorm!G48</f>
        <v>0</v>
      </c>
      <c r="N108" s="102"/>
      <c r="O108" s="103"/>
    </row>
    <row r="109" spans="2:15" x14ac:dyDescent="0.25">
      <c r="B109" s="104"/>
      <c r="C109" s="100"/>
      <c r="D109" s="99">
        <v>3</v>
      </c>
      <c r="E109" s="99" t="s">
        <v>57</v>
      </c>
      <c r="F109" s="143"/>
      <c r="G109" s="143"/>
      <c r="H109" s="100"/>
      <c r="I109" s="99" t="s">
        <v>33</v>
      </c>
      <c r="J109" s="100"/>
      <c r="K109" s="101" cm="1">
        <f t="array" ref="K109">_xlfn.IFS($C$74&gt;2,IF($C$70="X",F109*Parkeernorm!C49,IF($C$71="X",F109*Parkeernorm!D49,IF($C$72="X",F109*Parkeernorm!E49,IF($C$73="X",F109*Parkeernorm!F49,0)))))</f>
        <v>0</v>
      </c>
      <c r="L109" s="101">
        <f t="shared" si="2"/>
        <v>0</v>
      </c>
      <c r="M109" s="101">
        <f>F109*Parkeernorm!G49</f>
        <v>0</v>
      </c>
      <c r="N109" s="102"/>
      <c r="O109" s="103"/>
    </row>
    <row r="110" spans="2:15" x14ac:dyDescent="0.25">
      <c r="B110" s="104"/>
      <c r="C110" s="100"/>
      <c r="D110" s="99">
        <v>4</v>
      </c>
      <c r="E110" s="99" t="s">
        <v>58</v>
      </c>
      <c r="F110" s="143"/>
      <c r="G110" s="143"/>
      <c r="H110" s="100"/>
      <c r="I110" s="99" t="s">
        <v>33</v>
      </c>
      <c r="J110" s="100"/>
      <c r="K110" s="101" cm="1">
        <f t="array" ref="K110">_xlfn.IFS($C$74&gt;2,IF($C$70="X",F110*Parkeernorm!C50,IF($C$71="X",F110*Parkeernorm!D50,IF($C$72="X",F110*Parkeernorm!E50,IF($C$73="X",F110*Parkeernorm!F50,0)))))</f>
        <v>0</v>
      </c>
      <c r="L110" s="101">
        <f t="shared" si="2"/>
        <v>0</v>
      </c>
      <c r="M110" s="101">
        <f>F110*Parkeernorm!G50</f>
        <v>0</v>
      </c>
      <c r="N110" s="102"/>
      <c r="O110" s="103"/>
    </row>
    <row r="111" spans="2:15" x14ac:dyDescent="0.25">
      <c r="B111" s="104"/>
      <c r="C111" s="100"/>
      <c r="D111" s="99">
        <v>5</v>
      </c>
      <c r="E111" s="99" t="s">
        <v>59</v>
      </c>
      <c r="F111" s="143"/>
      <c r="G111" s="143"/>
      <c r="H111" s="100"/>
      <c r="I111" s="99" t="s">
        <v>33</v>
      </c>
      <c r="J111" s="100"/>
      <c r="K111" s="101" cm="1">
        <f t="array" ref="K111">_xlfn.IFS($C$74&gt;2,IF($C$70="X",F111*Parkeernorm!C51,IF($C$71="X",F111*Parkeernorm!D51,IF($C$72="X",F111*Parkeernorm!E51,IF($C$73="X",F111*Parkeernorm!F51,0)))))</f>
        <v>0</v>
      </c>
      <c r="L111" s="101">
        <f t="shared" si="2"/>
        <v>0</v>
      </c>
      <c r="M111" s="101">
        <f>F111*Parkeernorm!G51</f>
        <v>0</v>
      </c>
      <c r="N111" s="102"/>
      <c r="O111" s="103"/>
    </row>
    <row r="112" spans="2:15" x14ac:dyDescent="0.25">
      <c r="B112" s="104"/>
      <c r="C112" s="100"/>
      <c r="D112" s="99">
        <v>6</v>
      </c>
      <c r="E112" s="99" t="s">
        <v>60</v>
      </c>
      <c r="F112" s="143"/>
      <c r="G112" s="143"/>
      <c r="H112" s="100"/>
      <c r="I112" s="99" t="s">
        <v>33</v>
      </c>
      <c r="J112" s="100"/>
      <c r="K112" s="101" cm="1">
        <f t="array" ref="K112">_xlfn.IFS($C$74&gt;2,IF($C$70="X",F112*Parkeernorm!C52,IF($C$71="X",F112*Parkeernorm!D52,IF($C$72="X",F112*Parkeernorm!E52,IF($C$73="X",F112*Parkeernorm!F52,0)))))</f>
        <v>0</v>
      </c>
      <c r="L112" s="101">
        <f t="shared" si="2"/>
        <v>0</v>
      </c>
      <c r="M112" s="101">
        <f>F112*Parkeernorm!G52</f>
        <v>0</v>
      </c>
      <c r="N112" s="102"/>
      <c r="O112" s="103"/>
    </row>
    <row r="113" spans="2:15" x14ac:dyDescent="0.25">
      <c r="B113" s="104"/>
      <c r="C113" s="100"/>
      <c r="D113" s="99">
        <v>7</v>
      </c>
      <c r="E113" s="99" t="s">
        <v>61</v>
      </c>
      <c r="F113" s="143"/>
      <c r="G113" s="143"/>
      <c r="H113" s="100"/>
      <c r="I113" s="99" t="s">
        <v>33</v>
      </c>
      <c r="J113" s="100"/>
      <c r="K113" s="101" cm="1">
        <f t="array" ref="K113">_xlfn.IFS($C$74&gt;2,IF($C$70="X",F113*Parkeernorm!C53,IF($C$71="X",F113*Parkeernorm!D53,IF($C$72="X",F113*Parkeernorm!E53,IF($C$73="X",F113*Parkeernorm!F53,0)))))</f>
        <v>0</v>
      </c>
      <c r="L113" s="101">
        <f t="shared" si="2"/>
        <v>0</v>
      </c>
      <c r="M113" s="101">
        <f>F113*Parkeernorm!G53</f>
        <v>0</v>
      </c>
      <c r="N113" s="102"/>
      <c r="O113" s="103"/>
    </row>
    <row r="114" spans="2:15" x14ac:dyDescent="0.25">
      <c r="B114" s="104"/>
      <c r="C114" s="100"/>
      <c r="D114" s="99">
        <v>8</v>
      </c>
      <c r="E114" s="99" t="s">
        <v>62</v>
      </c>
      <c r="F114" s="143"/>
      <c r="G114" s="143"/>
      <c r="H114" s="100"/>
      <c r="I114" s="99" t="s">
        <v>33</v>
      </c>
      <c r="J114" s="100"/>
      <c r="K114" s="101" cm="1">
        <f t="array" ref="K114">_xlfn.IFS($C$74&gt;2,IF($C$70="X",F114*Parkeernorm!C54,IF($C$71="X",F114*Parkeernorm!D54,IF($C$72="X",F114*Parkeernorm!E54,IF($C$73="X",F114*Parkeernorm!F54,0)))))</f>
        <v>0</v>
      </c>
      <c r="L114" s="101">
        <f t="shared" si="2"/>
        <v>0</v>
      </c>
      <c r="M114" s="101">
        <f>F114*Parkeernorm!G54</f>
        <v>0</v>
      </c>
      <c r="N114" s="102"/>
      <c r="O114" s="103"/>
    </row>
    <row r="115" spans="2:15" x14ac:dyDescent="0.25">
      <c r="B115" s="104"/>
      <c r="C115" s="100"/>
      <c r="D115" s="99">
        <v>9</v>
      </c>
      <c r="E115" s="99" t="s">
        <v>63</v>
      </c>
      <c r="F115" s="143"/>
      <c r="G115" s="143"/>
      <c r="H115" s="100"/>
      <c r="I115" s="99" t="s">
        <v>33</v>
      </c>
      <c r="J115" s="100"/>
      <c r="K115" s="101" cm="1">
        <f t="array" ref="K115">_xlfn.IFS($C$74&gt;2,IF($C$70="X",F115*Parkeernorm!C55,IF($C$71="X",F115*Parkeernorm!D55,IF($C$72="X",F115*Parkeernorm!E55,IF($C$73="X",F115*Parkeernorm!F55,0)))))</f>
        <v>0</v>
      </c>
      <c r="L115" s="101">
        <f t="shared" si="2"/>
        <v>0</v>
      </c>
      <c r="M115" s="101">
        <f>F115*Parkeernorm!G55</f>
        <v>0</v>
      </c>
      <c r="N115" s="102"/>
      <c r="O115" s="103"/>
    </row>
    <row r="116" spans="2:15" x14ac:dyDescent="0.25">
      <c r="B116" s="104"/>
      <c r="C116" s="100"/>
      <c r="D116" s="99">
        <v>10</v>
      </c>
      <c r="E116" s="99" t="s">
        <v>64</v>
      </c>
      <c r="F116" s="143"/>
      <c r="G116" s="143"/>
      <c r="H116" s="100"/>
      <c r="I116" s="99" t="s">
        <v>33</v>
      </c>
      <c r="J116" s="100"/>
      <c r="K116" s="101" cm="1">
        <f t="array" ref="K116">_xlfn.IFS($C$74&gt;2,IF($C$70="X",F116*Parkeernorm!C56,IF($C$71="X",F116*Parkeernorm!D56,IF($C$72="X",F116*Parkeernorm!E56,IF($C$73="X",F116*Parkeernorm!F56,0)))))</f>
        <v>0</v>
      </c>
      <c r="L116" s="101">
        <f t="shared" si="2"/>
        <v>0</v>
      </c>
      <c r="M116" s="101">
        <f>F116*Parkeernorm!G56</f>
        <v>0</v>
      </c>
      <c r="N116" s="102"/>
      <c r="O116" s="103"/>
    </row>
    <row r="117" spans="2:15" x14ac:dyDescent="0.25">
      <c r="B117" s="104"/>
      <c r="C117" s="100"/>
      <c r="D117" s="99">
        <v>11</v>
      </c>
      <c r="E117" s="99" t="s">
        <v>65</v>
      </c>
      <c r="F117" s="143"/>
      <c r="G117" s="143"/>
      <c r="H117" s="100"/>
      <c r="I117" s="99" t="s">
        <v>33</v>
      </c>
      <c r="J117" s="100"/>
      <c r="K117" s="101" cm="1">
        <f t="array" ref="K117">_xlfn.IFS($C$74&gt;2,IF($C$70="X",F117*Parkeernorm!C57,IF($C$71="X",F117*Parkeernorm!D57,IF($C$72="X",F117*Parkeernorm!E57,IF($C$73="X",F117*Parkeernorm!F57,0)))))</f>
        <v>0</v>
      </c>
      <c r="L117" s="101">
        <f t="shared" si="2"/>
        <v>0</v>
      </c>
      <c r="M117" s="101">
        <f>F117*Parkeernorm!G57</f>
        <v>0</v>
      </c>
      <c r="N117" s="102"/>
      <c r="O117" s="103"/>
    </row>
    <row r="118" spans="2:15" ht="28.5" x14ac:dyDescent="0.25">
      <c r="B118" s="104"/>
      <c r="C118" s="100"/>
      <c r="D118" s="99">
        <v>12</v>
      </c>
      <c r="E118" s="110" t="s">
        <v>66</v>
      </c>
      <c r="F118" s="143"/>
      <c r="G118" s="143"/>
      <c r="H118" s="100"/>
      <c r="I118" s="99" t="s">
        <v>33</v>
      </c>
      <c r="J118" s="100"/>
      <c r="K118" s="101" cm="1">
        <f t="array" ref="K118">_xlfn.IFS($C$74&gt;2,IF($C$70="X",F118*Parkeernorm!C58,IF($C$71="X",F118*Parkeernorm!D58,IF($C$72="X",F118*Parkeernorm!E58,IF($C$73="X",F118*Parkeernorm!F58,0)))))</f>
        <v>0</v>
      </c>
      <c r="L118" s="101">
        <f t="shared" si="2"/>
        <v>0</v>
      </c>
      <c r="M118" s="101">
        <f>F118*Parkeernorm!G58</f>
        <v>0</v>
      </c>
      <c r="N118" s="102"/>
      <c r="O118" s="103"/>
    </row>
    <row r="119" spans="2:15" x14ac:dyDescent="0.25">
      <c r="B119" s="104"/>
      <c r="C119" s="100"/>
      <c r="D119" s="99">
        <v>13</v>
      </c>
      <c r="E119" s="99" t="s">
        <v>67</v>
      </c>
      <c r="F119" s="143"/>
      <c r="G119" s="143"/>
      <c r="H119" s="100"/>
      <c r="I119" s="99" t="s">
        <v>33</v>
      </c>
      <c r="J119" s="100"/>
      <c r="K119" s="101" cm="1">
        <f t="array" ref="K119">_xlfn.IFS($C$74&gt;2,IF($C$70="X",F119*Parkeernorm!C59,IF($C$71="X",F119*Parkeernorm!D59,IF($C$72="X",F119*Parkeernorm!E59,IF($C$73="X",F119*Parkeernorm!F59,0)))))</f>
        <v>0</v>
      </c>
      <c r="L119" s="101">
        <f t="shared" si="2"/>
        <v>0</v>
      </c>
      <c r="M119" s="101">
        <f>F119*Parkeernorm!G59</f>
        <v>0</v>
      </c>
      <c r="N119" s="102"/>
      <c r="O119" s="103"/>
    </row>
    <row r="120" spans="2:15" x14ac:dyDescent="0.25">
      <c r="B120" s="104"/>
      <c r="C120" s="100"/>
      <c r="D120" s="99">
        <v>14</v>
      </c>
      <c r="E120" s="99" t="s">
        <v>68</v>
      </c>
      <c r="F120" s="143"/>
      <c r="G120" s="143"/>
      <c r="H120" s="100"/>
      <c r="I120" s="99" t="s">
        <v>33</v>
      </c>
      <c r="J120" s="100"/>
      <c r="K120" s="101" cm="1">
        <f t="array" ref="K120">_xlfn.IFS($C$74&gt;2,IF($C$70="X",F120*Parkeernorm!C60,IF($C$71="X",F120*Parkeernorm!D60,IF($C$72="X",F120*Parkeernorm!E60,IF($C$73="X",F120*Parkeernorm!F60,0)))))</f>
        <v>0</v>
      </c>
      <c r="L120" s="101">
        <f t="shared" si="2"/>
        <v>0</v>
      </c>
      <c r="M120" s="101">
        <f>F120*Parkeernorm!G60</f>
        <v>0</v>
      </c>
      <c r="N120" s="102"/>
      <c r="O120" s="103"/>
    </row>
    <row r="121" spans="2:15" x14ac:dyDescent="0.25">
      <c r="B121" s="104"/>
      <c r="C121" s="100"/>
      <c r="D121" s="99">
        <v>15</v>
      </c>
      <c r="E121" s="99" t="s">
        <v>69</v>
      </c>
      <c r="F121" s="143"/>
      <c r="G121" s="143"/>
      <c r="H121" s="100"/>
      <c r="I121" s="99" t="s">
        <v>33</v>
      </c>
      <c r="J121" s="100"/>
      <c r="K121" s="101" cm="1">
        <f t="array" ref="K121">_xlfn.IFS($C$74&gt;2,IF($C$70="X",F121*Parkeernorm!C61,IF($C$71="X",F121*Parkeernorm!D61,IF($C$72="X",F121*Parkeernorm!E61,IF($C$73="X",F121*Parkeernorm!F61,0)))))</f>
        <v>0</v>
      </c>
      <c r="L121" s="101">
        <f t="shared" si="2"/>
        <v>0</v>
      </c>
      <c r="M121" s="101">
        <f>F121*Parkeernorm!G61</f>
        <v>0</v>
      </c>
      <c r="N121" s="102"/>
      <c r="O121" s="103"/>
    </row>
    <row r="122" spans="2:15" x14ac:dyDescent="0.25">
      <c r="B122" s="104"/>
      <c r="C122" s="100"/>
      <c r="D122" s="99">
        <v>16</v>
      </c>
      <c r="E122" s="99" t="s">
        <v>70</v>
      </c>
      <c r="F122" s="143"/>
      <c r="G122" s="143"/>
      <c r="H122" s="100"/>
      <c r="I122" s="99" t="s">
        <v>33</v>
      </c>
      <c r="J122" s="100"/>
      <c r="K122" s="101" cm="1">
        <f t="array" ref="K122">_xlfn.IFS($C$74&gt;2,IF($C$70="X",F122*Parkeernorm!C62,IF($C$71="X",F122*Parkeernorm!D62,IF($C$72="X",F122*Parkeernorm!E62,IF($C$73="X",F122*Parkeernorm!F62,0)))))</f>
        <v>0</v>
      </c>
      <c r="L122" s="101">
        <f t="shared" si="2"/>
        <v>0</v>
      </c>
      <c r="M122" s="101">
        <f>F122*Parkeernorm!G62</f>
        <v>0</v>
      </c>
      <c r="N122" s="102"/>
      <c r="O122" s="103"/>
    </row>
    <row r="123" spans="2:15" x14ac:dyDescent="0.25">
      <c r="B123" s="104"/>
      <c r="C123" s="100"/>
      <c r="D123" s="99">
        <v>17</v>
      </c>
      <c r="E123" s="99" t="s">
        <v>71</v>
      </c>
      <c r="F123" s="143"/>
      <c r="G123" s="143"/>
      <c r="H123" s="100"/>
      <c r="I123" s="99" t="s">
        <v>33</v>
      </c>
      <c r="J123" s="100"/>
      <c r="K123" s="101" cm="1">
        <f t="array" ref="K123">_xlfn.IFS($C$74&gt;2,IF($C$70="X",F123*Parkeernorm!C63,IF($C$71="X",F123*Parkeernorm!D63,IF($C$72="X",F123*Parkeernorm!E63,IF($C$73="X",F123*Parkeernorm!F63,0)))))</f>
        <v>0</v>
      </c>
      <c r="L123" s="101">
        <f t="shared" si="2"/>
        <v>0</v>
      </c>
      <c r="M123" s="101">
        <f>F123*Parkeernorm!G63</f>
        <v>0</v>
      </c>
      <c r="N123" s="102"/>
      <c r="O123" s="103"/>
    </row>
    <row r="124" spans="2:15" x14ac:dyDescent="0.25">
      <c r="B124" s="104"/>
      <c r="C124" s="100"/>
      <c r="D124" s="99">
        <v>18</v>
      </c>
      <c r="E124" s="99" t="s">
        <v>157</v>
      </c>
      <c r="F124" s="143"/>
      <c r="G124" s="143"/>
      <c r="H124" s="100"/>
      <c r="I124" s="99" t="s">
        <v>72</v>
      </c>
      <c r="J124" s="100"/>
      <c r="K124" s="101" cm="1">
        <f t="array" ref="K124">_xlfn.IFS($C$74&gt;2,IF($C$70="X",F124*Parkeernorm!C64,IF($C$71="X",F124*Parkeernorm!D64,IF($C$72="X",F124*Parkeernorm!E64,IF($C$73="X",F124*Parkeernorm!F64,0)))))</f>
        <v>0</v>
      </c>
      <c r="L124" s="101">
        <f t="shared" si="2"/>
        <v>0</v>
      </c>
      <c r="M124" s="101">
        <f>F124*Parkeernorm!G64</f>
        <v>0</v>
      </c>
      <c r="N124" s="102"/>
      <c r="O124" s="103"/>
    </row>
    <row r="125" spans="2:15" x14ac:dyDescent="0.25">
      <c r="B125" s="104"/>
      <c r="C125" s="100"/>
      <c r="D125" s="99">
        <v>19</v>
      </c>
      <c r="E125" s="99" t="s">
        <v>158</v>
      </c>
      <c r="F125" s="143"/>
      <c r="G125" s="143"/>
      <c r="H125" s="100"/>
      <c r="I125" s="99" t="s">
        <v>72</v>
      </c>
      <c r="J125" s="100"/>
      <c r="K125" s="101" cm="1">
        <f t="array" ref="K125">_xlfn.IFS($C$74&gt;2,IF($C$70="X",F125*Parkeernorm!C65,IF($C$71="X",F125*Parkeernorm!D65,IF($C$72="X",F125*Parkeernorm!E65,IF($C$73="X",F125*Parkeernorm!F65,0)))))</f>
        <v>0</v>
      </c>
      <c r="L125" s="101">
        <f t="shared" si="2"/>
        <v>0</v>
      </c>
      <c r="M125" s="101">
        <f>F125*Parkeernorm!G65</f>
        <v>0</v>
      </c>
      <c r="N125" s="102"/>
      <c r="O125" s="103"/>
    </row>
    <row r="126" spans="2:15" x14ac:dyDescent="0.25">
      <c r="B126" s="104"/>
      <c r="C126" s="100"/>
      <c r="D126" s="99">
        <v>20</v>
      </c>
      <c r="E126" s="99" t="s">
        <v>73</v>
      </c>
      <c r="F126" s="143"/>
      <c r="G126" s="143"/>
      <c r="H126" s="100"/>
      <c r="I126" s="99" t="s">
        <v>33</v>
      </c>
      <c r="J126" s="100"/>
      <c r="K126" s="101" cm="1">
        <f t="array" ref="K126">_xlfn.IFS($C$74&gt;2,IF($C$70="X",F126*Parkeernorm!C66,IF($C$71="X",F126*Parkeernorm!D66,IF($C$72="X",F126*Parkeernorm!E66,IF($C$73="X",F126*Parkeernorm!F66,0)))))</f>
        <v>0</v>
      </c>
      <c r="L126" s="101">
        <f t="shared" si="2"/>
        <v>0</v>
      </c>
      <c r="M126" s="101">
        <f>F126*Parkeernorm!G66</f>
        <v>0</v>
      </c>
      <c r="N126" s="102"/>
      <c r="O126" s="103"/>
    </row>
    <row r="127" spans="2:15" x14ac:dyDescent="0.25">
      <c r="B127" s="104"/>
      <c r="C127" s="100"/>
      <c r="D127" s="99">
        <v>21</v>
      </c>
      <c r="E127" s="99" t="s">
        <v>129</v>
      </c>
      <c r="F127" s="143"/>
      <c r="G127" s="143"/>
      <c r="H127" s="100"/>
      <c r="I127" s="99" t="s">
        <v>74</v>
      </c>
      <c r="J127" s="100"/>
      <c r="K127" s="101" cm="1">
        <f t="array" ref="K127">_xlfn.IFS($C$74&gt;2,IF($C$70="X",F127*Parkeernorm!C67,IF($C$71="X",F127*Parkeernorm!D67,IF($C$72="X",F127*Parkeernorm!E67,IF($C$73="X",F127*Parkeernorm!F67,0)))))</f>
        <v>0</v>
      </c>
      <c r="L127" s="101">
        <f t="shared" si="2"/>
        <v>0</v>
      </c>
      <c r="M127" s="101">
        <f>F127*Parkeernorm!G67</f>
        <v>0</v>
      </c>
      <c r="N127" s="102"/>
      <c r="O127" s="103"/>
    </row>
    <row r="128" spans="2:15" x14ac:dyDescent="0.25">
      <c r="B128" s="104"/>
      <c r="C128" s="100"/>
      <c r="D128" s="99">
        <v>22</v>
      </c>
      <c r="E128" s="99" t="s">
        <v>130</v>
      </c>
      <c r="F128" s="143"/>
      <c r="G128" s="143"/>
      <c r="H128" s="100"/>
      <c r="I128" s="99" t="s">
        <v>75</v>
      </c>
      <c r="J128" s="100"/>
      <c r="K128" s="101" cm="1">
        <f t="array" ref="K128">_xlfn.IFS($C$74&gt;2,IF($C$70="X",F128*Parkeernorm!C68,IF($C$71="X",F128*Parkeernorm!D68,IF($C$72="X",F128*Parkeernorm!E68,IF($C$73="X",F128*Parkeernorm!F68,0)))))</f>
        <v>0</v>
      </c>
      <c r="L128" s="101">
        <f t="shared" si="2"/>
        <v>0</v>
      </c>
      <c r="M128" s="101">
        <f>F128*Parkeernorm!G68</f>
        <v>0</v>
      </c>
      <c r="N128" s="102"/>
      <c r="O128" s="103"/>
    </row>
    <row r="129" spans="2:15" x14ac:dyDescent="0.25">
      <c r="B129" s="104"/>
      <c r="C129" s="100"/>
      <c r="D129" s="99">
        <v>23</v>
      </c>
      <c r="E129" s="99" t="s">
        <v>131</v>
      </c>
      <c r="F129" s="143"/>
      <c r="G129" s="143"/>
      <c r="H129" s="100"/>
      <c r="I129" s="99" t="s">
        <v>76</v>
      </c>
      <c r="J129" s="100"/>
      <c r="K129" s="101" cm="1">
        <f t="array" ref="K129">_xlfn.IFS($C$74&gt;2,IF($C$70="X",F129*Parkeernorm!C69,IF($C$71="X",F129*Parkeernorm!D69,IF($C$72="X",F129*Parkeernorm!E69,IF($C$73="X",F129*Parkeernorm!F69,0)))))</f>
        <v>0</v>
      </c>
      <c r="L129" s="101">
        <f t="shared" si="2"/>
        <v>0</v>
      </c>
      <c r="M129" s="101">
        <f>F129*Parkeernorm!G69</f>
        <v>0</v>
      </c>
      <c r="N129" s="102"/>
      <c r="O129" s="103"/>
    </row>
    <row r="130" spans="2:15" x14ac:dyDescent="0.25">
      <c r="B130" s="104"/>
      <c r="C130" s="100"/>
      <c r="D130" s="99">
        <v>24</v>
      </c>
      <c r="E130" s="99" t="s">
        <v>77</v>
      </c>
      <c r="F130" s="143"/>
      <c r="G130" s="143"/>
      <c r="H130" s="100"/>
      <c r="I130" s="99" t="s">
        <v>33</v>
      </c>
      <c r="J130" s="100"/>
      <c r="K130" s="101" cm="1">
        <f t="array" ref="K130">_xlfn.IFS($C$74&gt;2,IF($C$70="X",F130*Parkeernorm!C70,IF($C$71="X",F130*Parkeernorm!D70,IF($C$72="X",F130*Parkeernorm!E70,IF($C$73="X",F130*Parkeernorm!F70,0)))))</f>
        <v>0</v>
      </c>
      <c r="L130" s="101">
        <f t="shared" si="2"/>
        <v>0</v>
      </c>
      <c r="M130" s="101">
        <f>F130*Parkeernorm!G70</f>
        <v>0</v>
      </c>
      <c r="N130" s="102"/>
      <c r="O130" s="103"/>
    </row>
    <row r="131" spans="2:15" x14ac:dyDescent="0.25">
      <c r="B131" s="104"/>
      <c r="C131" s="100"/>
      <c r="D131" s="99">
        <v>25</v>
      </c>
      <c r="E131" s="99" t="s">
        <v>132</v>
      </c>
      <c r="F131" s="143"/>
      <c r="G131" s="143"/>
      <c r="H131" s="100"/>
      <c r="I131" s="99" t="s">
        <v>78</v>
      </c>
      <c r="J131" s="100"/>
      <c r="K131" s="101" cm="1">
        <f t="array" ref="K131">_xlfn.IFS($C$74&gt;2,IF($C$70="X",F131*Parkeernorm!C71,IF($C$71="X",F131*Parkeernorm!D71,IF($C$72="X",F131*Parkeernorm!E71,IF($C$73="X",F131*Parkeernorm!F71,0)))))</f>
        <v>0</v>
      </c>
      <c r="L131" s="101">
        <f t="shared" si="2"/>
        <v>0</v>
      </c>
      <c r="M131" s="101">
        <f>F131*Parkeernorm!G71</f>
        <v>0</v>
      </c>
      <c r="N131" s="102"/>
      <c r="O131" s="103"/>
    </row>
    <row r="132" spans="2:15" ht="15.75" thickBot="1" x14ac:dyDescent="0.3">
      <c r="B132" s="104"/>
      <c r="C132" s="105"/>
      <c r="D132" s="106">
        <v>26</v>
      </c>
      <c r="E132" s="106" t="s">
        <v>133</v>
      </c>
      <c r="F132" s="143"/>
      <c r="G132" s="143"/>
      <c r="H132" s="105"/>
      <c r="I132" s="106" t="s">
        <v>79</v>
      </c>
      <c r="J132" s="105"/>
      <c r="K132" s="107" cm="1">
        <f t="array" ref="K132">_xlfn.IFS($C$74&gt;2,IF($C$70="X",F132*Parkeernorm!C72,IF($C$71="X",F132*Parkeernorm!D72,IF($C$72="X",F132*Parkeernorm!E72,IF($C$73="X",F132*Parkeernorm!F72,0)))))</f>
        <v>0</v>
      </c>
      <c r="L132" s="107">
        <f t="shared" si="2"/>
        <v>0</v>
      </c>
      <c r="M132" s="107">
        <f>F132*Parkeernorm!G72</f>
        <v>0</v>
      </c>
      <c r="N132" s="108"/>
      <c r="O132" s="109"/>
    </row>
    <row r="133" spans="2:15" ht="45" x14ac:dyDescent="0.25">
      <c r="B133" s="111" t="s">
        <v>114</v>
      </c>
      <c r="C133" s="114" t="s">
        <v>164</v>
      </c>
      <c r="D133" s="110">
        <v>1</v>
      </c>
      <c r="E133" s="99" t="s">
        <v>136</v>
      </c>
      <c r="F133" s="143"/>
      <c r="G133" s="143"/>
      <c r="H133" s="100"/>
      <c r="I133" s="99" t="s">
        <v>80</v>
      </c>
      <c r="J133" s="100"/>
      <c r="K133" s="101" cm="1">
        <f t="array" ref="K133">_xlfn.IFS($C$74&gt;2,IF($C$70="X",F133*Parkeernorm!C77,IF($C$71="X",F133*Parkeernorm!D77,IF($C$72="X",F133*Parkeernorm!E77,IF($C$73="X",F133*Parkeernorm!F77,0)))))</f>
        <v>0</v>
      </c>
      <c r="L133" s="101">
        <f t="shared" si="2"/>
        <v>0</v>
      </c>
      <c r="M133" s="101">
        <f>F133*Parkeernorm!G77</f>
        <v>0</v>
      </c>
      <c r="N133" s="102"/>
      <c r="O133" s="103"/>
    </row>
    <row r="134" spans="2:15" x14ac:dyDescent="0.25">
      <c r="B134" s="104"/>
      <c r="C134" s="100"/>
      <c r="D134" s="99">
        <v>2</v>
      </c>
      <c r="E134" s="99" t="s">
        <v>137</v>
      </c>
      <c r="F134" s="143"/>
      <c r="G134" s="143"/>
      <c r="H134" s="100"/>
      <c r="I134" s="99" t="s">
        <v>81</v>
      </c>
      <c r="J134" s="100"/>
      <c r="K134" s="101" cm="1">
        <f t="array" ref="K134">_xlfn.IFS($C$74&gt;2,IF($C$70="X",F134*Parkeernorm!C78,IF($C$71="X",F134*Parkeernorm!D78,IF($C$72="X",F134*Parkeernorm!E78,IF($C$73="X",F134*Parkeernorm!F78,0)))))</f>
        <v>0</v>
      </c>
      <c r="L134" s="101">
        <f t="shared" si="2"/>
        <v>0</v>
      </c>
      <c r="M134" s="101">
        <f>F134*Parkeernorm!G78</f>
        <v>0</v>
      </c>
      <c r="N134" s="102"/>
      <c r="O134" s="103"/>
    </row>
    <row r="135" spans="2:15" x14ac:dyDescent="0.25">
      <c r="B135" s="104"/>
      <c r="C135" s="100"/>
      <c r="D135" s="99">
        <v>3</v>
      </c>
      <c r="E135" s="99" t="s">
        <v>138</v>
      </c>
      <c r="F135" s="143"/>
      <c r="G135" s="143"/>
      <c r="H135" s="100"/>
      <c r="I135" s="99" t="s">
        <v>82</v>
      </c>
      <c r="J135" s="100"/>
      <c r="K135" s="101" cm="1">
        <f t="array" ref="K135">_xlfn.IFS($C$74&gt;2,IF($C$70="X",F135*Parkeernorm!C79,IF($C$71="X",F135*Parkeernorm!D79,IF($C$72="X",F135*Parkeernorm!E79,IF($C$73="X",F135*Parkeernorm!F79,0)))))</f>
        <v>0</v>
      </c>
      <c r="L135" s="101">
        <f t="shared" si="2"/>
        <v>0</v>
      </c>
      <c r="M135" s="101">
        <f>F135*Parkeernorm!G79</f>
        <v>0</v>
      </c>
      <c r="N135" s="102"/>
      <c r="O135" s="103"/>
    </row>
    <row r="136" spans="2:15" x14ac:dyDescent="0.25">
      <c r="B136" s="104"/>
      <c r="C136" s="100"/>
      <c r="D136" s="99">
        <v>4</v>
      </c>
      <c r="E136" s="99" t="s">
        <v>139</v>
      </c>
      <c r="F136" s="143"/>
      <c r="G136" s="143"/>
      <c r="H136" s="100"/>
      <c r="I136" s="99" t="s">
        <v>83</v>
      </c>
      <c r="J136" s="100"/>
      <c r="K136" s="101" cm="1">
        <f t="array" ref="K136">_xlfn.IFS($C$74&gt;2,IF($C$70="X",F136*Parkeernorm!C80,IF($C$71="X",F136*Parkeernorm!D80,IF($C$72="X",F136*Parkeernorm!E80,IF($C$73="X",F136*Parkeernorm!F80,0)))))</f>
        <v>0</v>
      </c>
      <c r="L136" s="101">
        <f t="shared" si="2"/>
        <v>0</v>
      </c>
      <c r="M136" s="101">
        <f>F136*Parkeernorm!G80</f>
        <v>0</v>
      </c>
      <c r="N136" s="102"/>
      <c r="O136" s="103"/>
    </row>
    <row r="137" spans="2:15" x14ac:dyDescent="0.25">
      <c r="B137" s="104"/>
      <c r="C137" s="100"/>
      <c r="D137" s="99">
        <v>5</v>
      </c>
      <c r="E137" s="99" t="s">
        <v>140</v>
      </c>
      <c r="F137" s="143"/>
      <c r="G137" s="143"/>
      <c r="H137" s="100"/>
      <c r="I137" s="99" t="s">
        <v>83</v>
      </c>
      <c r="J137" s="100"/>
      <c r="K137" s="101" cm="1">
        <f t="array" ref="K137">_xlfn.IFS($C$74&gt;2,IF($C$70="X",F137*Parkeernorm!C81,IF($C$71="X",F137*Parkeernorm!D81,IF($C$72="X",F137*Parkeernorm!E81,IF($C$73="X",F137*Parkeernorm!F81,0)))))</f>
        <v>0</v>
      </c>
      <c r="L137" s="101">
        <f t="shared" si="2"/>
        <v>0</v>
      </c>
      <c r="M137" s="101">
        <f>F137*Parkeernorm!G81</f>
        <v>0</v>
      </c>
      <c r="N137" s="102"/>
      <c r="O137" s="103"/>
    </row>
    <row r="138" spans="2:15" x14ac:dyDescent="0.25">
      <c r="B138" s="104"/>
      <c r="C138" s="100"/>
      <c r="D138" s="99">
        <v>6</v>
      </c>
      <c r="E138" s="99" t="s">
        <v>141</v>
      </c>
      <c r="F138" s="143"/>
      <c r="G138" s="143"/>
      <c r="H138" s="100"/>
      <c r="I138" s="99" t="s">
        <v>83</v>
      </c>
      <c r="J138" s="100"/>
      <c r="K138" s="101" cm="1">
        <f t="array" ref="K138">_xlfn.IFS($C$74&gt;2,IF($C$70="X",F138*Parkeernorm!C82,IF($C$71="X",F138*Parkeernorm!D82,IF($C$72="X",F138*Parkeernorm!E82,IF($C$73="X",F138*Parkeernorm!F82,0)))))</f>
        <v>0</v>
      </c>
      <c r="L138" s="101">
        <f t="shared" si="2"/>
        <v>0</v>
      </c>
      <c r="M138" s="101">
        <f>F138*Parkeernorm!G82</f>
        <v>0</v>
      </c>
      <c r="N138" s="102"/>
      <c r="O138" s="103"/>
    </row>
    <row r="139" spans="2:15" x14ac:dyDescent="0.25">
      <c r="B139" s="104"/>
      <c r="C139" s="100"/>
      <c r="D139" s="99">
        <v>7</v>
      </c>
      <c r="E139" s="99" t="s">
        <v>142</v>
      </c>
      <c r="F139" s="143"/>
      <c r="G139" s="143"/>
      <c r="H139" s="100"/>
      <c r="I139" s="99" t="s">
        <v>83</v>
      </c>
      <c r="J139" s="100"/>
      <c r="K139" s="101" cm="1">
        <f t="array" ref="K139">_xlfn.IFS($C$74&gt;2,IF($C$70="X",F139*Parkeernorm!C83,IF($C$71="X",F139*Parkeernorm!D83,IF($C$72="X",F139*Parkeernorm!E83,IF($C$73="X",F139*Parkeernorm!F83,0)))))</f>
        <v>0</v>
      </c>
      <c r="L139" s="101">
        <f t="shared" si="2"/>
        <v>0</v>
      </c>
      <c r="M139" s="101">
        <f>F139*Parkeernorm!G83</f>
        <v>0</v>
      </c>
      <c r="N139" s="102"/>
      <c r="O139" s="103"/>
    </row>
    <row r="140" spans="2:15" x14ac:dyDescent="0.25">
      <c r="B140" s="104"/>
      <c r="C140" s="100"/>
      <c r="D140" s="99">
        <v>8</v>
      </c>
      <c r="E140" s="99" t="s">
        <v>143</v>
      </c>
      <c r="F140" s="143"/>
      <c r="G140" s="143"/>
      <c r="H140" s="100"/>
      <c r="I140" s="99" t="s">
        <v>83</v>
      </c>
      <c r="J140" s="100"/>
      <c r="K140" s="101" cm="1">
        <f t="array" ref="K140">_xlfn.IFS($C$74&gt;2,IF($C$70="X",F140*Parkeernorm!C84,IF($C$71="X",F140*Parkeernorm!D84,IF($C$72="X",F140*Parkeernorm!E84,IF($C$73="X",F140*Parkeernorm!F84,0)))))</f>
        <v>0</v>
      </c>
      <c r="L140" s="101">
        <f t="shared" si="2"/>
        <v>0</v>
      </c>
      <c r="M140" s="101">
        <f>F140*Parkeernorm!G84</f>
        <v>0</v>
      </c>
      <c r="N140" s="102"/>
      <c r="O140" s="103"/>
    </row>
    <row r="141" spans="2:15" x14ac:dyDescent="0.25">
      <c r="B141" s="104"/>
      <c r="C141" s="100"/>
      <c r="D141" s="99">
        <v>9</v>
      </c>
      <c r="E141" s="99" t="s">
        <v>84</v>
      </c>
      <c r="F141" s="143"/>
      <c r="G141" s="143"/>
      <c r="H141" s="100"/>
      <c r="I141" s="99" t="s">
        <v>33</v>
      </c>
      <c r="J141" s="100"/>
      <c r="K141" s="101" cm="1">
        <f t="array" ref="K141">_xlfn.IFS($C$74&gt;2,IF($C$70="X",F141*Parkeernorm!C85,IF($C$71="X",F141*Parkeernorm!D85,IF($C$72="X",F141*Parkeernorm!E85,IF($C$73="X",F141*Parkeernorm!F85,0)))))</f>
        <v>0</v>
      </c>
      <c r="L141" s="101">
        <f t="shared" ref="L141:L160" si="3">K141-M141</f>
        <v>0</v>
      </c>
      <c r="M141" s="101">
        <f>F141*Parkeernorm!G85</f>
        <v>0</v>
      </c>
      <c r="N141" s="102"/>
      <c r="O141" s="103"/>
    </row>
    <row r="142" spans="2:15" x14ac:dyDescent="0.25">
      <c r="B142" s="104"/>
      <c r="C142" s="100"/>
      <c r="D142" s="99">
        <v>10</v>
      </c>
      <c r="E142" s="99" t="s">
        <v>85</v>
      </c>
      <c r="F142" s="143"/>
      <c r="G142" s="143"/>
      <c r="H142" s="100"/>
      <c r="I142" s="99" t="s">
        <v>33</v>
      </c>
      <c r="J142" s="100"/>
      <c r="K142" s="101" cm="1">
        <f t="array" ref="K142">_xlfn.IFS($C$74&gt;2,IF($C$70="X",F142*Parkeernorm!C86,IF($C$71="X",F142*Parkeernorm!D86,IF($C$72="X",F142*Parkeernorm!E86,IF($C$73="X",F142*Parkeernorm!F86,0)))))</f>
        <v>0</v>
      </c>
      <c r="L142" s="101">
        <f t="shared" si="3"/>
        <v>0</v>
      </c>
      <c r="M142" s="101">
        <f>F142*Parkeernorm!G86</f>
        <v>0</v>
      </c>
      <c r="N142" s="102"/>
      <c r="O142" s="103"/>
    </row>
    <row r="143" spans="2:15" x14ac:dyDescent="0.25">
      <c r="B143" s="104"/>
      <c r="C143" s="100"/>
      <c r="D143" s="99">
        <v>11</v>
      </c>
      <c r="E143" s="99" t="s">
        <v>86</v>
      </c>
      <c r="F143" s="143"/>
      <c r="G143" s="143"/>
      <c r="H143" s="100"/>
      <c r="I143" s="99" t="s">
        <v>33</v>
      </c>
      <c r="J143" s="100"/>
      <c r="K143" s="101" cm="1">
        <f t="array" ref="K143">_xlfn.IFS($C$74&gt;2,IF($C$70="X",F143*Parkeernorm!C87,IF($C$71="X",F143*Parkeernorm!D87,IF($C$72="X",F143*Parkeernorm!E87,IF($C$73="X",F143*Parkeernorm!F87,0)))))</f>
        <v>0</v>
      </c>
      <c r="L143" s="101">
        <f t="shared" si="3"/>
        <v>0</v>
      </c>
      <c r="M143" s="101">
        <f>F143*Parkeernorm!G87</f>
        <v>0</v>
      </c>
      <c r="N143" s="102"/>
      <c r="O143" s="103"/>
    </row>
    <row r="144" spans="2:15" ht="15.75" thickBot="1" x14ac:dyDescent="0.3">
      <c r="B144" s="104"/>
      <c r="C144" s="105"/>
      <c r="D144" s="106">
        <v>12</v>
      </c>
      <c r="E144" s="106" t="s">
        <v>87</v>
      </c>
      <c r="F144" s="143"/>
      <c r="G144" s="143"/>
      <c r="H144" s="105"/>
      <c r="I144" s="106" t="s">
        <v>33</v>
      </c>
      <c r="J144" s="105"/>
      <c r="K144" s="107" cm="1">
        <f t="array" ref="K144">_xlfn.IFS($C$74&gt;2,IF($C$70="X",F144*Parkeernorm!C88,IF($C$71="X",F144*Parkeernorm!D88,IF($C$72="X",F144*Parkeernorm!E88,IF($C$73="X",F144*Parkeernorm!F88,0)))))</f>
        <v>0</v>
      </c>
      <c r="L144" s="107">
        <f t="shared" si="3"/>
        <v>0</v>
      </c>
      <c r="M144" s="107">
        <f>F144*Parkeernorm!G88</f>
        <v>0</v>
      </c>
      <c r="N144" s="108"/>
      <c r="O144" s="109"/>
    </row>
    <row r="145" spans="2:15" ht="45" x14ac:dyDescent="0.25">
      <c r="B145" s="111" t="s">
        <v>115</v>
      </c>
      <c r="C145" s="114" t="s">
        <v>145</v>
      </c>
      <c r="D145" s="110">
        <v>1</v>
      </c>
      <c r="E145" s="99" t="s">
        <v>88</v>
      </c>
      <c r="F145" s="143"/>
      <c r="G145" s="143"/>
      <c r="H145" s="100"/>
      <c r="I145" s="99" t="s">
        <v>89</v>
      </c>
      <c r="J145" s="100"/>
      <c r="K145" s="101" cm="1">
        <f t="array" ref="K145">_xlfn.IFS($C$74&gt;2,IF($C$70="X",F145*Parkeernorm!C93,IF($C$71="X",F145*Parkeernorm!D93,IF($C$72="X",F145*Parkeernorm!E93,IF($C$73="X",F145*Parkeernorm!F93,0)))))</f>
        <v>0</v>
      </c>
      <c r="L145" s="101">
        <f t="shared" si="3"/>
        <v>0</v>
      </c>
      <c r="M145" s="101">
        <f>F145*Parkeernorm!G93</f>
        <v>0</v>
      </c>
      <c r="N145" s="102"/>
      <c r="O145" s="103"/>
    </row>
    <row r="146" spans="2:15" x14ac:dyDescent="0.25">
      <c r="B146" s="104"/>
      <c r="C146" s="100"/>
      <c r="D146" s="99">
        <v>2</v>
      </c>
      <c r="E146" s="99" t="s">
        <v>90</v>
      </c>
      <c r="F146" s="143"/>
      <c r="G146" s="143"/>
      <c r="H146" s="100"/>
      <c r="I146" s="99" t="s">
        <v>91</v>
      </c>
      <c r="J146" s="100"/>
      <c r="K146" s="101" cm="1">
        <f t="array" ref="K146">_xlfn.IFS($C$74&gt;2,IF($C$70="X",F146*Parkeernorm!C94,IF($C$71="X",F146*Parkeernorm!D94,IF($C$72="X",F146*Parkeernorm!E94,IF($C$73="X",F146*Parkeernorm!F94,0)))))</f>
        <v>0</v>
      </c>
      <c r="L146" s="101">
        <f t="shared" si="3"/>
        <v>0</v>
      </c>
      <c r="M146" s="101">
        <f>F146*Parkeernorm!G94</f>
        <v>0</v>
      </c>
      <c r="N146" s="102"/>
      <c r="O146" s="103"/>
    </row>
    <row r="147" spans="2:15" x14ac:dyDescent="0.25">
      <c r="B147" s="104"/>
      <c r="C147" s="100"/>
      <c r="D147" s="99">
        <v>3</v>
      </c>
      <c r="E147" s="110" t="s">
        <v>92</v>
      </c>
      <c r="F147" s="143"/>
      <c r="G147" s="143"/>
      <c r="H147" s="100"/>
      <c r="I147" s="99" t="s">
        <v>89</v>
      </c>
      <c r="J147" s="100"/>
      <c r="K147" s="101" cm="1">
        <f t="array" ref="K147">_xlfn.IFS($C$74&gt;2,IF($C$70="X",F147*Parkeernorm!C95,IF($C$71="X",F147*Parkeernorm!D95,IF($C$72="X",F147*Parkeernorm!E95,IF($C$73="X",F147*Parkeernorm!F95,0)))))</f>
        <v>0</v>
      </c>
      <c r="L147" s="101">
        <f t="shared" si="3"/>
        <v>0</v>
      </c>
      <c r="M147" s="101">
        <f>F147*Parkeernorm!G95</f>
        <v>0</v>
      </c>
      <c r="N147" s="102"/>
      <c r="O147" s="103"/>
    </row>
    <row r="148" spans="2:15" x14ac:dyDescent="0.25">
      <c r="B148" s="104"/>
      <c r="C148" s="100"/>
      <c r="D148" s="99">
        <v>4</v>
      </c>
      <c r="E148" s="99" t="s">
        <v>93</v>
      </c>
      <c r="F148" s="143"/>
      <c r="G148" s="143"/>
      <c r="H148" s="100"/>
      <c r="I148" s="99" t="s">
        <v>89</v>
      </c>
      <c r="J148" s="100"/>
      <c r="K148" s="101" cm="1">
        <f t="array" ref="K148">_xlfn.IFS($C$74&gt;2,IF($C$70="X",F148*Parkeernorm!C96,IF($C$71="X",F148*Parkeernorm!D96,IF($C$72="X",F148*Parkeernorm!E96,IF($C$73="X",F148*Parkeernorm!F96,0)))))</f>
        <v>0</v>
      </c>
      <c r="L148" s="101">
        <f t="shared" si="3"/>
        <v>0</v>
      </c>
      <c r="M148" s="101">
        <f>F148*Parkeernorm!G96</f>
        <v>0</v>
      </c>
      <c r="N148" s="102"/>
      <c r="O148" s="103"/>
    </row>
    <row r="149" spans="2:15" ht="28.5" x14ac:dyDescent="0.25">
      <c r="B149" s="104"/>
      <c r="C149" s="100"/>
      <c r="D149" s="99">
        <v>5</v>
      </c>
      <c r="E149" s="110" t="s">
        <v>94</v>
      </c>
      <c r="F149" s="143"/>
      <c r="G149" s="143"/>
      <c r="H149" s="100"/>
      <c r="I149" s="99" t="s">
        <v>89</v>
      </c>
      <c r="J149" s="100"/>
      <c r="K149" s="101" cm="1">
        <f t="array" ref="K149">_xlfn.IFS($C$74&gt;2,IF($C$70="X",F149*Parkeernorm!C97,IF($C$71="X",F149*Parkeernorm!D97,IF($C$72="X",F149*Parkeernorm!E97,IF($C$73="X",F149*Parkeernorm!F97,0)))))</f>
        <v>0</v>
      </c>
      <c r="L149" s="101">
        <f t="shared" si="3"/>
        <v>0</v>
      </c>
      <c r="M149" s="101">
        <f>F149*Parkeernorm!G97</f>
        <v>0</v>
      </c>
      <c r="N149" s="102"/>
      <c r="O149" s="103"/>
    </row>
    <row r="150" spans="2:15" x14ac:dyDescent="0.25">
      <c r="B150" s="104"/>
      <c r="C150" s="100"/>
      <c r="D150" s="99">
        <v>6</v>
      </c>
      <c r="E150" s="110" t="s">
        <v>95</v>
      </c>
      <c r="F150" s="143"/>
      <c r="G150" s="143"/>
      <c r="H150" s="100"/>
      <c r="I150" s="99" t="s">
        <v>89</v>
      </c>
      <c r="J150" s="100"/>
      <c r="K150" s="101" cm="1">
        <f t="array" ref="K150">_xlfn.IFS($C$74&gt;2,IF($C$70="X",F150*Parkeernorm!C98,IF($C$71="X",F150*Parkeernorm!D98,IF($C$72="X",F150*Parkeernorm!E98,IF($C$73="X",F150*Parkeernorm!F98,0)))))</f>
        <v>0</v>
      </c>
      <c r="L150" s="101">
        <f t="shared" si="3"/>
        <v>0</v>
      </c>
      <c r="M150" s="101">
        <f>F150*Parkeernorm!G98</f>
        <v>0</v>
      </c>
      <c r="N150" s="102"/>
      <c r="O150" s="103"/>
    </row>
    <row r="151" spans="2:15" x14ac:dyDescent="0.25">
      <c r="B151" s="104"/>
      <c r="C151" s="100"/>
      <c r="D151" s="99">
        <v>7</v>
      </c>
      <c r="E151" s="110" t="s">
        <v>96</v>
      </c>
      <c r="F151" s="143"/>
      <c r="G151" s="143"/>
      <c r="H151" s="100"/>
      <c r="I151" s="99" t="s">
        <v>89</v>
      </c>
      <c r="J151" s="100"/>
      <c r="K151" s="101" cm="1">
        <f t="array" ref="K151">_xlfn.IFS($C$74&gt;2,IF($C$70="X",F151*Parkeernorm!C99,IF($C$71="X",F151*Parkeernorm!D99,IF($C$72="X",F151*Parkeernorm!E99,IF($C$73="X",F151*Parkeernorm!F99,0)))))</f>
        <v>0</v>
      </c>
      <c r="L151" s="101">
        <f t="shared" si="3"/>
        <v>0</v>
      </c>
      <c r="M151" s="101">
        <f>F151*Parkeernorm!G99</f>
        <v>0</v>
      </c>
      <c r="N151" s="102"/>
      <c r="O151" s="103"/>
    </row>
    <row r="152" spans="2:15" x14ac:dyDescent="0.25">
      <c r="B152" s="104"/>
      <c r="C152" s="100"/>
      <c r="D152" s="99">
        <v>8</v>
      </c>
      <c r="E152" s="99" t="s">
        <v>97</v>
      </c>
      <c r="F152" s="143"/>
      <c r="G152" s="143"/>
      <c r="H152" s="100"/>
      <c r="I152" s="99" t="s">
        <v>33</v>
      </c>
      <c r="J152" s="100"/>
      <c r="K152" s="101" cm="1">
        <f t="array" ref="K152">_xlfn.IFS($C$74&gt;2,IF($C$70="X",F152*Parkeernorm!C100,IF($C$71="X",F152*Parkeernorm!D100,IF($C$72="X",F152*Parkeernorm!E100,IF($C$73="X",F152*Parkeernorm!F100,0)))))</f>
        <v>0</v>
      </c>
      <c r="L152" s="101">
        <f t="shared" si="3"/>
        <v>0</v>
      </c>
      <c r="M152" s="101">
        <f>F152*Parkeernorm!G100</f>
        <v>0</v>
      </c>
      <c r="N152" s="102"/>
      <c r="O152" s="103"/>
    </row>
    <row r="153" spans="2:15" x14ac:dyDescent="0.25">
      <c r="B153" s="104"/>
      <c r="C153" s="100"/>
      <c r="D153" s="99">
        <v>9</v>
      </c>
      <c r="E153" s="110" t="s">
        <v>98</v>
      </c>
      <c r="F153" s="143"/>
      <c r="G153" s="143"/>
      <c r="H153" s="100"/>
      <c r="I153" s="99" t="s">
        <v>99</v>
      </c>
      <c r="J153" s="100"/>
      <c r="K153" s="101" cm="1">
        <f t="array" ref="K153">_xlfn.IFS($C$74&gt;2,IF($C$70="X",F153*Parkeernorm!C101,IF($C$71="X",F153*Parkeernorm!D101,IF($C$72="X",F153*Parkeernorm!E101,IF($C$73="X",F153*Parkeernorm!F101,0)))))</f>
        <v>0</v>
      </c>
      <c r="L153" s="101">
        <f t="shared" si="3"/>
        <v>0</v>
      </c>
      <c r="M153" s="101">
        <f>F153*Parkeernorm!G101</f>
        <v>0</v>
      </c>
      <c r="N153" s="102"/>
      <c r="O153" s="103"/>
    </row>
    <row r="154" spans="2:15" x14ac:dyDescent="0.25">
      <c r="B154" s="104"/>
      <c r="C154" s="100"/>
      <c r="D154" s="99">
        <v>10</v>
      </c>
      <c r="E154" s="110" t="s">
        <v>100</v>
      </c>
      <c r="F154" s="143"/>
      <c r="G154" s="143"/>
      <c r="H154" s="100"/>
      <c r="I154" s="99" t="s">
        <v>99</v>
      </c>
      <c r="J154" s="100"/>
      <c r="K154" s="101" cm="1">
        <f t="array" ref="K154">_xlfn.IFS($C$74&gt;2,IF($C$70="X",F154*Parkeernorm!C102,IF($C$71="X",F154*Parkeernorm!D102,IF($C$72="X",F154*Parkeernorm!E102,IF($C$73="X",F154*Parkeernorm!F102,0)))))</f>
        <v>0</v>
      </c>
      <c r="L154" s="101">
        <f t="shared" si="3"/>
        <v>0</v>
      </c>
      <c r="M154" s="101">
        <f>F154*Parkeernorm!G102</f>
        <v>0</v>
      </c>
      <c r="N154" s="102"/>
      <c r="O154" s="103"/>
    </row>
    <row r="155" spans="2:15" x14ac:dyDescent="0.25">
      <c r="B155" s="104"/>
      <c r="C155" s="100"/>
      <c r="D155" s="99">
        <v>11</v>
      </c>
      <c r="E155" s="99" t="s">
        <v>101</v>
      </c>
      <c r="F155" s="143"/>
      <c r="G155" s="143"/>
      <c r="H155" s="100"/>
      <c r="I155" s="99" t="s">
        <v>102</v>
      </c>
      <c r="J155" s="100"/>
      <c r="K155" s="101" cm="1">
        <f t="array" ref="K155">_xlfn.IFS($C$74&gt;2,IF($C$70="X",F155*Parkeernorm!C103,IF($C$71="X",F155*Parkeernorm!D103,IF($C$72="X",F155*Parkeernorm!E103,IF($C$73="X",F155*Parkeernorm!F103,0)))))</f>
        <v>0</v>
      </c>
      <c r="L155" s="101">
        <f t="shared" si="3"/>
        <v>0</v>
      </c>
      <c r="M155" s="101">
        <f>F155*Parkeernorm!G103</f>
        <v>0</v>
      </c>
      <c r="N155" s="102"/>
      <c r="O155" s="103"/>
    </row>
    <row r="156" spans="2:15" ht="29.25" thickBot="1" x14ac:dyDescent="0.3">
      <c r="B156" s="104"/>
      <c r="C156" s="105"/>
      <c r="D156" s="106">
        <v>12</v>
      </c>
      <c r="E156" s="113" t="s">
        <v>103</v>
      </c>
      <c r="F156" s="143"/>
      <c r="G156" s="143"/>
      <c r="H156" s="100"/>
      <c r="I156" s="99" t="s">
        <v>104</v>
      </c>
      <c r="J156" s="100"/>
      <c r="K156" s="101" cm="1">
        <f t="array" ref="K156">_xlfn.IFS($C$74&gt;2,IF($C$70="X",F156*Parkeernorm!C104,IF($C$71="X",F156*Parkeernorm!D104,IF($C$72="X",F156*Parkeernorm!E104,IF($C$73="X",F156*Parkeernorm!F104,0)))))</f>
        <v>0</v>
      </c>
      <c r="L156" s="101">
        <f t="shared" si="3"/>
        <v>0</v>
      </c>
      <c r="M156" s="101">
        <f>F156*Parkeernorm!G104</f>
        <v>0</v>
      </c>
      <c r="N156" s="102"/>
      <c r="O156" s="103"/>
    </row>
    <row r="157" spans="2:15" x14ac:dyDescent="0.25">
      <c r="B157" s="111" t="s">
        <v>116</v>
      </c>
      <c r="C157" s="114" t="s">
        <v>147</v>
      </c>
      <c r="D157" s="110">
        <v>1</v>
      </c>
      <c r="E157" s="99" t="s">
        <v>105</v>
      </c>
      <c r="F157" s="143"/>
      <c r="G157" s="143"/>
      <c r="H157" s="115"/>
      <c r="I157" s="116" t="s">
        <v>33</v>
      </c>
      <c r="J157" s="115"/>
      <c r="K157" s="117" cm="1">
        <f t="array" ref="K157">_xlfn.IFS($C$74&gt;2,IF($C$70="X",F157*Parkeernorm!C109,IF($C$71="X",F157*Parkeernorm!D109,IF($C$72="X",F157*Parkeernorm!E109,IF($C$73="X",F157*Parkeernorm!F109,0)))))</f>
        <v>0</v>
      </c>
      <c r="L157" s="117">
        <f t="shared" si="3"/>
        <v>0</v>
      </c>
      <c r="M157" s="117">
        <f>F157*Parkeernorm!G109</f>
        <v>0</v>
      </c>
      <c r="N157" s="118"/>
      <c r="O157" s="119"/>
    </row>
    <row r="158" spans="2:15" ht="26.25" x14ac:dyDescent="0.25">
      <c r="B158" s="104"/>
      <c r="C158" s="100"/>
      <c r="D158" s="99">
        <v>2</v>
      </c>
      <c r="E158" s="99" t="s">
        <v>148</v>
      </c>
      <c r="F158" s="143"/>
      <c r="G158" s="143"/>
      <c r="H158" s="100"/>
      <c r="I158" s="99" t="s">
        <v>106</v>
      </c>
      <c r="J158" s="100"/>
      <c r="K158" s="101" cm="1">
        <f t="array" ref="K158">_xlfn.IFS($C$74&gt;2,IF($C$70="X",F158*Parkeernorm!C110,IF($C$71="X",F158*Parkeernorm!D110,IF($C$72="X",F158*Parkeernorm!E110,IF($C$73="X",F158*Parkeernorm!F110,0)))))</f>
        <v>0</v>
      </c>
      <c r="L158" s="101">
        <f t="shared" si="3"/>
        <v>0</v>
      </c>
      <c r="M158" s="101">
        <f>F158*Parkeernorm!G110</f>
        <v>0</v>
      </c>
      <c r="N158" s="102"/>
      <c r="O158" s="120" t="s">
        <v>163</v>
      </c>
    </row>
    <row r="159" spans="2:15" x14ac:dyDescent="0.25">
      <c r="B159" s="104"/>
      <c r="C159" s="100"/>
      <c r="D159" s="99">
        <v>3</v>
      </c>
      <c r="E159" s="99" t="s">
        <v>149</v>
      </c>
      <c r="F159" s="143"/>
      <c r="G159" s="143"/>
      <c r="H159" s="100"/>
      <c r="I159" s="99" t="s">
        <v>107</v>
      </c>
      <c r="J159" s="100"/>
      <c r="K159" s="101" cm="1">
        <f t="array" ref="K159">_xlfn.IFS($C$74&gt;2,IF($C$70="X",F159*Parkeernorm!C111,IF($C$71="X",F159*Parkeernorm!D111,IF($C$72="X",F159*Parkeernorm!E111,IF($C$73="X",F159*Parkeernorm!F111,0)))))</f>
        <v>0</v>
      </c>
      <c r="L159" s="101">
        <f t="shared" si="3"/>
        <v>0</v>
      </c>
      <c r="M159" s="101">
        <f>F159*Parkeernorm!G111</f>
        <v>0</v>
      </c>
      <c r="N159" s="102"/>
      <c r="O159" s="103"/>
    </row>
    <row r="160" spans="2:15" ht="15.75" thickBot="1" x14ac:dyDescent="0.3">
      <c r="B160" s="104"/>
      <c r="C160" s="121"/>
      <c r="D160" s="106">
        <v>4</v>
      </c>
      <c r="E160" s="106" t="s">
        <v>150</v>
      </c>
      <c r="F160" s="143"/>
      <c r="G160" s="143"/>
      <c r="H160" s="105"/>
      <c r="I160" s="106" t="s">
        <v>108</v>
      </c>
      <c r="J160" s="105"/>
      <c r="K160" s="107" cm="1">
        <f t="array" ref="K160">_xlfn.IFS($C$74&gt;2,IF($C$70="X",F160*Parkeernorm!C112,IF($C$71="X",F160*Parkeernorm!D112,IF($C$72="X",F160*Parkeernorm!E112,IF($C$73="X",F160*Parkeernorm!F112,0)))))</f>
        <v>0</v>
      </c>
      <c r="L160" s="107">
        <f t="shared" si="3"/>
        <v>0</v>
      </c>
      <c r="M160" s="107">
        <f>F160*Parkeernorm!G112</f>
        <v>0</v>
      </c>
      <c r="N160" s="108"/>
      <c r="O160" s="109"/>
    </row>
    <row r="161" spans="2:15" ht="15.75" thickBot="1" x14ac:dyDescent="0.3">
      <c r="B161" s="27"/>
      <c r="C161" s="29"/>
      <c r="D161" s="29"/>
      <c r="E161" s="29"/>
      <c r="F161" s="29"/>
      <c r="G161" s="29"/>
      <c r="H161" s="29"/>
      <c r="I161" s="29"/>
      <c r="J161" s="29"/>
      <c r="K161" s="122"/>
      <c r="L161" s="122"/>
      <c r="M161" s="122"/>
      <c r="N161" s="45"/>
      <c r="O161" s="46"/>
    </row>
    <row r="162" spans="2:15" ht="15.75" thickBot="1" x14ac:dyDescent="0.3">
      <c r="B162" s="27"/>
      <c r="C162" s="98" t="s">
        <v>109</v>
      </c>
      <c r="D162" s="98"/>
      <c r="E162" s="98"/>
      <c r="F162" s="98"/>
      <c r="G162" s="98"/>
      <c r="H162" s="98"/>
      <c r="I162" s="98"/>
      <c r="J162" s="98"/>
      <c r="K162" s="123">
        <f>SUM(K76:K160)</f>
        <v>0</v>
      </c>
      <c r="L162" s="123">
        <f>SUM(L76:L160)</f>
        <v>0</v>
      </c>
      <c r="M162" s="123">
        <f>SUM(M76:M160)</f>
        <v>0</v>
      </c>
      <c r="N162" s="102"/>
      <c r="O162" s="103"/>
    </row>
    <row r="163" spans="2:15" ht="15.75" thickBot="1" x14ac:dyDescent="0.3">
      <c r="B163" s="125"/>
      <c r="C163" s="55"/>
      <c r="D163" s="55"/>
      <c r="E163" s="55"/>
      <c r="F163" s="55"/>
      <c r="G163" s="55"/>
      <c r="H163" s="55"/>
      <c r="I163" s="55"/>
      <c r="J163" s="55"/>
      <c r="K163" s="55"/>
      <c r="L163" s="55"/>
      <c r="M163" s="55"/>
      <c r="N163" s="84"/>
      <c r="O163" s="85"/>
    </row>
    <row r="164" spans="2:15" x14ac:dyDescent="0.25">
      <c r="B164" s="126"/>
      <c r="C164" s="126"/>
      <c r="D164" s="126"/>
      <c r="E164" s="126"/>
      <c r="F164" s="126"/>
      <c r="G164" s="126"/>
      <c r="H164" s="126"/>
      <c r="I164" s="126"/>
      <c r="J164" s="126"/>
      <c r="K164" s="126"/>
      <c r="L164" s="126"/>
      <c r="M164" s="126"/>
    </row>
  </sheetData>
  <sheetProtection algorithmName="SHA-512" hashValue="Of58LBLIJiK27aCRtxxOgXyJYHx8HEUc3yVlvh+mLXDYjRvjAgb960NhdNZwZynj3+XyCC6IV3KCRom8XQP0uw==" saltValue="Wj2ADkW6byRTykKNG4KgQQ==" spinCount="100000" sheet="1" objects="1" scenarios="1"/>
  <mergeCells count="42">
    <mergeCell ref="C40:D42"/>
    <mergeCell ref="C43:D45"/>
    <mergeCell ref="C49:D51"/>
    <mergeCell ref="G58:H58"/>
    <mergeCell ref="G60:H60"/>
    <mergeCell ref="E34:E36"/>
    <mergeCell ref="C38:D38"/>
    <mergeCell ref="B4:O4"/>
    <mergeCell ref="B1:O3"/>
    <mergeCell ref="B5:O5"/>
    <mergeCell ref="C8:N9"/>
    <mergeCell ref="C10:N10"/>
    <mergeCell ref="C15:D17"/>
    <mergeCell ref="C31:D33"/>
    <mergeCell ref="C34:D36"/>
    <mergeCell ref="B70:B73"/>
    <mergeCell ref="E15:E17"/>
    <mergeCell ref="K15:K17"/>
    <mergeCell ref="C20:M20"/>
    <mergeCell ref="C26:E26"/>
    <mergeCell ref="C25:E25"/>
    <mergeCell ref="C24:E24"/>
    <mergeCell ref="F23:H23"/>
    <mergeCell ref="F24:H24"/>
    <mergeCell ref="F25:H25"/>
    <mergeCell ref="L21:L23"/>
    <mergeCell ref="L15:M17"/>
    <mergeCell ref="B28:O28"/>
    <mergeCell ref="B67:O67"/>
    <mergeCell ref="F26:H26"/>
    <mergeCell ref="E31:E33"/>
    <mergeCell ref="N74:N75"/>
    <mergeCell ref="O74:O75"/>
    <mergeCell ref="E40:E42"/>
    <mergeCell ref="E43:E45"/>
    <mergeCell ref="E49:E51"/>
    <mergeCell ref="N49:O49"/>
    <mergeCell ref="K74:K75"/>
    <mergeCell ref="L74:L75"/>
    <mergeCell ref="M74:M75"/>
    <mergeCell ref="E56:I56"/>
    <mergeCell ref="N51:O51"/>
  </mergeCells>
  <conditionalFormatting sqref="K50">
    <cfRule type="cellIs" dxfId="11" priority="5" operator="greaterThan">
      <formula>0</formula>
    </cfRule>
    <cfRule type="cellIs" dxfId="10" priority="6" operator="lessThan">
      <formula>0</formula>
    </cfRule>
    <cfRule type="cellIs" dxfId="9" priority="7" operator="equal">
      <formula>0</formula>
    </cfRule>
  </conditionalFormatting>
  <conditionalFormatting sqref="K63">
    <cfRule type="cellIs" dxfId="8" priority="1" operator="greaterThan">
      <formula>0</formula>
    </cfRule>
    <cfRule type="cellIs" dxfId="7" priority="2" operator="lessThan">
      <formula>0</formula>
    </cfRule>
    <cfRule type="cellIs" dxfId="6" priority="3" operator="equal">
      <formula>0</formula>
    </cfRule>
  </conditionalFormatting>
  <dataValidations disablePrompts="1" count="1">
    <dataValidation type="list" allowBlank="1" showInputMessage="1" showErrorMessage="1" errorTitle="Geen X" error="Je hebt iets anders dan een &quot;X&quot; ingevoerd, nu werkt de formule niet" sqref="C70:C73 L24:L26" xr:uid="{9FF8A91E-DC4F-4A82-A310-F3503CECE441}">
      <formula1>" ,X"</formula1>
    </dataValidation>
  </dataValidations>
  <pageMargins left="0.7" right="0.7" top="0.75" bottom="0.75" header="0.3" footer="0.3"/>
  <pageSetup paperSize="8" orientation="landscape" r:id="rId1"/>
  <ignoredErrors>
    <ignoredError sqref="K15 E38"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2D684-1A1E-45C5-A709-6251D28C853A}">
  <sheetPr codeName="Blad2"/>
  <dimension ref="A35:L47"/>
  <sheetViews>
    <sheetView topLeftCell="A7" zoomScale="85" zoomScaleNormal="85" workbookViewId="0">
      <selection activeCell="A39" sqref="A39"/>
    </sheetView>
  </sheetViews>
  <sheetFormatPr defaultRowHeight="15" x14ac:dyDescent="0.25"/>
  <cols>
    <col min="1" max="1" width="22.140625" customWidth="1"/>
  </cols>
  <sheetData>
    <row r="35" spans="1:12" x14ac:dyDescent="0.25">
      <c r="A35" s="25" t="s">
        <v>1</v>
      </c>
      <c r="B35" s="1"/>
      <c r="C35" s="1"/>
      <c r="D35" s="1"/>
      <c r="E35" s="1"/>
      <c r="F35" s="1"/>
      <c r="G35" s="1"/>
      <c r="H35" s="1"/>
      <c r="I35" s="1"/>
      <c r="J35" s="1"/>
      <c r="K35" s="1"/>
      <c r="L35" s="1"/>
    </row>
    <row r="36" spans="1:12" x14ac:dyDescent="0.25">
      <c r="A36" s="1" t="s">
        <v>166</v>
      </c>
      <c r="B36" s="1" t="s">
        <v>167</v>
      </c>
      <c r="C36" s="1"/>
      <c r="D36" s="1"/>
      <c r="E36" s="1"/>
      <c r="F36" s="1"/>
      <c r="G36" s="1"/>
      <c r="H36" s="1"/>
      <c r="I36" s="1"/>
      <c r="J36" s="1"/>
      <c r="K36" s="1"/>
      <c r="L36" s="1"/>
    </row>
    <row r="37" spans="1:12" x14ac:dyDescent="0.25">
      <c r="A37" s="1"/>
      <c r="B37" s="1" t="s">
        <v>168</v>
      </c>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t="s">
        <v>174</v>
      </c>
      <c r="B39" s="1" t="s">
        <v>169</v>
      </c>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t="s">
        <v>170</v>
      </c>
      <c r="B41" s="1" t="s">
        <v>171</v>
      </c>
      <c r="C41" s="1"/>
      <c r="D41" s="1"/>
      <c r="E41" s="1"/>
      <c r="F41" s="1"/>
      <c r="G41" s="1"/>
      <c r="H41" s="1"/>
      <c r="I41" s="1"/>
      <c r="J41" s="1"/>
      <c r="K41" s="1"/>
      <c r="L41" s="1"/>
    </row>
    <row r="42" spans="1:12" x14ac:dyDescent="0.25">
      <c r="A42" s="1" t="s">
        <v>172</v>
      </c>
      <c r="B42" s="1"/>
      <c r="C42" s="1"/>
      <c r="D42" s="1"/>
      <c r="E42" s="1"/>
      <c r="F42" s="1"/>
      <c r="G42" s="1"/>
      <c r="H42" s="1"/>
      <c r="I42" s="1"/>
      <c r="J42" s="1"/>
      <c r="K42" s="1"/>
      <c r="L42" s="1"/>
    </row>
    <row r="43" spans="1:12" x14ac:dyDescent="0.25">
      <c r="A43" s="1" t="s">
        <v>173</v>
      </c>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A46" s="1"/>
      <c r="B46" s="1"/>
      <c r="C46" s="1"/>
      <c r="D46" s="1"/>
      <c r="E46" s="1"/>
      <c r="F46" s="1"/>
      <c r="G46" s="1"/>
      <c r="H46" s="1"/>
      <c r="I46" s="1"/>
      <c r="J46" s="1"/>
      <c r="K46" s="1"/>
      <c r="L46" s="1"/>
    </row>
    <row r="47" spans="1:12" x14ac:dyDescent="0.25">
      <c r="A47" s="1"/>
      <c r="B47" s="1"/>
      <c r="C47" s="1"/>
      <c r="D47" s="1"/>
      <c r="E47" s="1"/>
      <c r="F47" s="1"/>
      <c r="G47" s="1"/>
      <c r="H47" s="1"/>
      <c r="I47" s="1"/>
      <c r="J47" s="1"/>
      <c r="K47" s="1"/>
      <c r="L47" s="1"/>
    </row>
  </sheetData>
  <sheetProtection algorithmName="SHA-512" hashValue="aJ+pqNdoKt5WTNkgGYhTDvamDOEXzxl2EK5XCjrkA2wd+aVwyBMzX7E6LoAbNKVN8b/icL9TP9PVmU0pMmFE2w==" saltValue="4wRoABYtcsM24EDcMABdIg=="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40454-69FA-4F01-A05E-641877AD5375}">
  <sheetPr codeName="Blad3"/>
  <dimension ref="B2:I112"/>
  <sheetViews>
    <sheetView workbookViewId="0">
      <selection activeCell="G111" sqref="G111"/>
    </sheetView>
  </sheetViews>
  <sheetFormatPr defaultRowHeight="15" x14ac:dyDescent="0.25"/>
  <cols>
    <col min="2" max="2" width="57.28515625" style="3" bestFit="1" customWidth="1"/>
    <col min="3" max="6" width="8.7109375" style="2" customWidth="1"/>
    <col min="7" max="7" width="11.85546875" style="2" customWidth="1"/>
  </cols>
  <sheetData>
    <row r="2" spans="2:7" ht="15.75" thickBot="1" x14ac:dyDescent="0.3">
      <c r="B2" s="13" t="s">
        <v>121</v>
      </c>
    </row>
    <row r="3" spans="2:7" ht="107.25" x14ac:dyDescent="0.25">
      <c r="B3" s="18" t="s">
        <v>117</v>
      </c>
      <c r="C3" s="22" t="s">
        <v>10</v>
      </c>
      <c r="D3" s="22" t="s">
        <v>11</v>
      </c>
      <c r="E3" s="22" t="s">
        <v>12</v>
      </c>
      <c r="F3" s="22" t="s">
        <v>13</v>
      </c>
      <c r="G3" s="23" t="s">
        <v>119</v>
      </c>
    </row>
    <row r="4" spans="2:7" x14ac:dyDescent="0.25">
      <c r="B4" s="6" t="s">
        <v>18</v>
      </c>
      <c r="C4" s="5">
        <v>1.8</v>
      </c>
      <c r="D4" s="5">
        <v>2.2999999999999998</v>
      </c>
      <c r="E4" s="5">
        <v>2.2000000000000002</v>
      </c>
      <c r="F4" s="5">
        <v>2.4</v>
      </c>
      <c r="G4" s="7">
        <v>0.3</v>
      </c>
    </row>
    <row r="5" spans="2:7" x14ac:dyDescent="0.25">
      <c r="B5" s="6" t="s">
        <v>20</v>
      </c>
      <c r="C5" s="5">
        <v>1.7</v>
      </c>
      <c r="D5" s="5">
        <v>2.2000000000000002</v>
      </c>
      <c r="E5" s="5">
        <v>2.1</v>
      </c>
      <c r="F5" s="5">
        <v>2.2000000000000002</v>
      </c>
      <c r="G5" s="7">
        <v>0.3</v>
      </c>
    </row>
    <row r="6" spans="2:7" x14ac:dyDescent="0.25">
      <c r="B6" s="6" t="s">
        <v>21</v>
      </c>
      <c r="C6" s="5">
        <v>1.5</v>
      </c>
      <c r="D6" s="5">
        <v>1.8</v>
      </c>
      <c r="E6" s="5">
        <v>1.8</v>
      </c>
      <c r="F6" s="5">
        <v>2</v>
      </c>
      <c r="G6" s="7">
        <v>0.3</v>
      </c>
    </row>
    <row r="7" spans="2:7" x14ac:dyDescent="0.25">
      <c r="B7" s="6" t="s">
        <v>22</v>
      </c>
      <c r="C7" s="5">
        <v>1.3</v>
      </c>
      <c r="D7" s="5">
        <v>1.6</v>
      </c>
      <c r="E7" s="5">
        <v>1.5</v>
      </c>
      <c r="F7" s="5">
        <v>1.6</v>
      </c>
      <c r="G7" s="7">
        <v>0.3</v>
      </c>
    </row>
    <row r="8" spans="2:7" x14ac:dyDescent="0.25">
      <c r="B8" s="6" t="s">
        <v>23</v>
      </c>
      <c r="C8" s="5">
        <v>1.6</v>
      </c>
      <c r="D8" s="5">
        <v>1.9</v>
      </c>
      <c r="E8" s="5">
        <v>1.8</v>
      </c>
      <c r="F8" s="5">
        <v>1.9</v>
      </c>
      <c r="G8" s="7">
        <v>0.3</v>
      </c>
    </row>
    <row r="9" spans="2:7" x14ac:dyDescent="0.25">
      <c r="B9" s="6" t="s">
        <v>24</v>
      </c>
      <c r="C9" s="5">
        <v>1.3</v>
      </c>
      <c r="D9" s="5">
        <v>1.6</v>
      </c>
      <c r="E9" s="5">
        <v>1.5</v>
      </c>
      <c r="F9" s="5">
        <v>1.6</v>
      </c>
      <c r="G9" s="7">
        <v>0.3</v>
      </c>
    </row>
    <row r="10" spans="2:7" x14ac:dyDescent="0.25">
      <c r="B10" s="6" t="s">
        <v>25</v>
      </c>
      <c r="C10" s="5">
        <v>1.5</v>
      </c>
      <c r="D10" s="5">
        <v>2</v>
      </c>
      <c r="E10" s="5">
        <v>1.9</v>
      </c>
      <c r="F10" s="5">
        <v>2</v>
      </c>
      <c r="G10" s="7">
        <v>0.3</v>
      </c>
    </row>
    <row r="11" spans="2:7" x14ac:dyDescent="0.25">
      <c r="B11" s="6" t="s">
        <v>26</v>
      </c>
      <c r="C11" s="5">
        <v>1.1000000000000001</v>
      </c>
      <c r="D11" s="5">
        <v>1.4</v>
      </c>
      <c r="E11" s="5">
        <v>1.3</v>
      </c>
      <c r="F11" s="5">
        <v>1.6</v>
      </c>
      <c r="G11" s="7">
        <v>0.3</v>
      </c>
    </row>
    <row r="12" spans="2:7" x14ac:dyDescent="0.25">
      <c r="B12" s="6" t="s">
        <v>27</v>
      </c>
      <c r="C12" s="5">
        <v>1.4</v>
      </c>
      <c r="D12" s="5">
        <v>1.9</v>
      </c>
      <c r="E12" s="5">
        <v>1.8</v>
      </c>
      <c r="F12" s="5">
        <v>2.1</v>
      </c>
      <c r="G12" s="7">
        <v>0.3</v>
      </c>
    </row>
    <row r="13" spans="2:7" x14ac:dyDescent="0.25">
      <c r="B13" s="6" t="s">
        <v>28</v>
      </c>
      <c r="C13" s="5">
        <v>1.1000000000000001</v>
      </c>
      <c r="D13" s="5">
        <v>1.1000000000000001</v>
      </c>
      <c r="E13" s="5">
        <v>1.1000000000000001</v>
      </c>
      <c r="F13" s="5">
        <v>1.2</v>
      </c>
      <c r="G13" s="7">
        <v>0.3</v>
      </c>
    </row>
    <row r="14" spans="2:7" ht="15.75" thickBot="1" x14ac:dyDescent="0.3">
      <c r="B14" s="8" t="s">
        <v>29</v>
      </c>
      <c r="C14" s="9">
        <v>0.6</v>
      </c>
      <c r="D14" s="9">
        <v>0.7</v>
      </c>
      <c r="E14" s="9">
        <v>0.7</v>
      </c>
      <c r="F14" s="9">
        <v>0.7</v>
      </c>
      <c r="G14" s="10">
        <v>0.2</v>
      </c>
    </row>
    <row r="16" spans="2:7" ht="15.75" thickBot="1" x14ac:dyDescent="0.3">
      <c r="B16" s="13" t="s">
        <v>122</v>
      </c>
    </row>
    <row r="17" spans="2:9" ht="55.5" customHeight="1" x14ac:dyDescent="0.25">
      <c r="B17" s="20" t="s">
        <v>31</v>
      </c>
      <c r="C17" s="218" t="s">
        <v>10</v>
      </c>
      <c r="D17" s="218" t="s">
        <v>11</v>
      </c>
      <c r="E17" s="218" t="s">
        <v>12</v>
      </c>
      <c r="F17" s="218" t="s">
        <v>13</v>
      </c>
      <c r="G17" s="220" t="s">
        <v>118</v>
      </c>
    </row>
    <row r="18" spans="2:9" x14ac:dyDescent="0.25">
      <c r="B18" s="21" t="s">
        <v>120</v>
      </c>
      <c r="C18" s="219"/>
      <c r="D18" s="219"/>
      <c r="E18" s="219"/>
      <c r="F18" s="219"/>
      <c r="G18" s="221"/>
    </row>
    <row r="19" spans="2:9" x14ac:dyDescent="0.25">
      <c r="B19" s="6" t="s">
        <v>32</v>
      </c>
      <c r="C19" s="4">
        <v>1.6</v>
      </c>
      <c r="D19" s="4">
        <v>2.2999999999999998</v>
      </c>
      <c r="E19" s="4">
        <v>2.2999999999999998</v>
      </c>
      <c r="F19" s="4">
        <v>2.2999999999999998</v>
      </c>
      <c r="G19" s="11">
        <v>0.05</v>
      </c>
    </row>
    <row r="20" spans="2:9" x14ac:dyDescent="0.25">
      <c r="B20" s="6" t="s">
        <v>34</v>
      </c>
      <c r="C20" s="4">
        <v>2.1</v>
      </c>
      <c r="D20" s="4">
        <v>3</v>
      </c>
      <c r="E20" s="4">
        <v>3</v>
      </c>
      <c r="F20" s="4">
        <v>3.3</v>
      </c>
      <c r="G20" s="11">
        <v>0.2</v>
      </c>
    </row>
    <row r="21" spans="2:9" x14ac:dyDescent="0.25">
      <c r="B21" s="6" t="s">
        <v>35</v>
      </c>
      <c r="C21" s="4">
        <v>1.6</v>
      </c>
      <c r="D21" s="4">
        <v>1.7</v>
      </c>
      <c r="E21" s="4">
        <v>1.7</v>
      </c>
      <c r="F21" s="4">
        <v>2.1</v>
      </c>
      <c r="G21" s="11">
        <v>0.05</v>
      </c>
    </row>
    <row r="22" spans="2:9" x14ac:dyDescent="0.25">
      <c r="B22" s="6" t="s">
        <v>36</v>
      </c>
      <c r="C22" s="4">
        <v>0.4</v>
      </c>
      <c r="D22" s="4">
        <v>0.6</v>
      </c>
      <c r="E22" s="4">
        <v>0.6</v>
      </c>
      <c r="F22" s="4">
        <v>0.8</v>
      </c>
      <c r="G22" s="11">
        <v>0.05</v>
      </c>
    </row>
    <row r="23" spans="2:9" ht="15.75" thickBot="1" x14ac:dyDescent="0.3">
      <c r="B23" s="8" t="s">
        <v>37</v>
      </c>
      <c r="C23" s="12">
        <v>1.1000000000000001</v>
      </c>
      <c r="D23" s="12">
        <v>1.5</v>
      </c>
      <c r="E23" s="12">
        <v>1.5</v>
      </c>
      <c r="F23" s="12">
        <v>1.7</v>
      </c>
      <c r="G23" s="14">
        <v>0</v>
      </c>
    </row>
    <row r="25" spans="2:9" ht="15.75" thickBot="1" x14ac:dyDescent="0.3">
      <c r="B25" s="13" t="s">
        <v>126</v>
      </c>
    </row>
    <row r="26" spans="2:9" ht="55.5" customHeight="1" x14ac:dyDescent="0.25">
      <c r="B26" s="18" t="s">
        <v>38</v>
      </c>
      <c r="C26" s="218" t="s">
        <v>10</v>
      </c>
      <c r="D26" s="218" t="s">
        <v>11</v>
      </c>
      <c r="E26" s="218" t="s">
        <v>12</v>
      </c>
      <c r="F26" s="218" t="s">
        <v>13</v>
      </c>
      <c r="G26" s="220" t="s">
        <v>118</v>
      </c>
    </row>
    <row r="27" spans="2:9" x14ac:dyDescent="0.25">
      <c r="B27" s="19" t="s">
        <v>120</v>
      </c>
      <c r="C27" s="219"/>
      <c r="D27" s="219"/>
      <c r="E27" s="219"/>
      <c r="F27" s="219"/>
      <c r="G27" s="221"/>
      <c r="I27" s="24" t="s">
        <v>156</v>
      </c>
    </row>
    <row r="28" spans="2:9" x14ac:dyDescent="0.25">
      <c r="B28" s="15" t="s">
        <v>123</v>
      </c>
      <c r="C28" s="4">
        <v>3.3</v>
      </c>
      <c r="D28" s="4">
        <v>5.0999999999999996</v>
      </c>
      <c r="E28" s="4">
        <v>4.0999999999999996</v>
      </c>
      <c r="F28" s="4">
        <v>0</v>
      </c>
      <c r="G28" s="11">
        <v>0.89</v>
      </c>
    </row>
    <row r="29" spans="2:9" x14ac:dyDescent="0.25">
      <c r="B29" s="15" t="s">
        <v>40</v>
      </c>
      <c r="C29" s="4">
        <v>4.7</v>
      </c>
      <c r="D29" s="4">
        <v>7.5</v>
      </c>
      <c r="E29" s="4">
        <v>7.5</v>
      </c>
      <c r="F29" s="4">
        <v>0</v>
      </c>
      <c r="G29" s="11">
        <v>0.96</v>
      </c>
    </row>
    <row r="30" spans="2:9" x14ac:dyDescent="0.25">
      <c r="B30" s="15" t="s">
        <v>41</v>
      </c>
      <c r="C30" s="4">
        <v>4.5999999999999996</v>
      </c>
      <c r="D30" s="4">
        <v>7.2</v>
      </c>
      <c r="E30" s="4">
        <v>7.2</v>
      </c>
      <c r="F30" s="4">
        <v>0</v>
      </c>
      <c r="G30" s="11">
        <v>0.93</v>
      </c>
    </row>
    <row r="31" spans="2:9" x14ac:dyDescent="0.25">
      <c r="B31" s="15" t="s">
        <v>42</v>
      </c>
      <c r="C31" s="4">
        <v>5.0999999999999996</v>
      </c>
      <c r="D31" s="4">
        <v>6.6</v>
      </c>
      <c r="E31" s="4">
        <v>6.6</v>
      </c>
      <c r="F31" s="4">
        <v>0</v>
      </c>
      <c r="G31" s="11">
        <v>0.93</v>
      </c>
    </row>
    <row r="32" spans="2:9" x14ac:dyDescent="0.25">
      <c r="B32" s="15" t="s">
        <v>124</v>
      </c>
      <c r="C32" s="4">
        <v>7.6</v>
      </c>
      <c r="D32" s="4">
        <v>9.6</v>
      </c>
      <c r="E32" s="4">
        <v>9.6</v>
      </c>
      <c r="F32" s="4">
        <v>0</v>
      </c>
      <c r="G32" s="11">
        <v>0.84</v>
      </c>
    </row>
    <row r="33" spans="2:9" x14ac:dyDescent="0.25">
      <c r="B33" s="15" t="s">
        <v>44</v>
      </c>
      <c r="C33" s="4">
        <v>0</v>
      </c>
      <c r="D33" s="4">
        <v>7.1</v>
      </c>
      <c r="E33" s="4">
        <v>7.1</v>
      </c>
      <c r="F33" s="4">
        <v>0</v>
      </c>
      <c r="G33" s="11">
        <v>0.8</v>
      </c>
    </row>
    <row r="34" spans="2:9" x14ac:dyDescent="0.25">
      <c r="B34" s="15" t="s">
        <v>45</v>
      </c>
      <c r="C34" s="4">
        <v>5</v>
      </c>
      <c r="D34" s="4">
        <v>5</v>
      </c>
      <c r="E34" s="4">
        <v>4</v>
      </c>
      <c r="F34" s="4">
        <v>0</v>
      </c>
      <c r="G34" s="11">
        <v>0.72</v>
      </c>
    </row>
    <row r="35" spans="2:9" x14ac:dyDescent="0.25">
      <c r="B35" s="15" t="s">
        <v>46</v>
      </c>
      <c r="C35" s="4">
        <v>0.2</v>
      </c>
      <c r="D35" s="4">
        <v>0.2</v>
      </c>
      <c r="E35" s="4">
        <v>0.2</v>
      </c>
      <c r="F35" s="4">
        <v>0</v>
      </c>
      <c r="G35" s="11">
        <v>0.85</v>
      </c>
    </row>
    <row r="36" spans="2:9" x14ac:dyDescent="0.25">
      <c r="B36" s="15" t="s">
        <v>47</v>
      </c>
      <c r="C36" s="4">
        <v>0</v>
      </c>
      <c r="D36" s="4">
        <v>2</v>
      </c>
      <c r="E36" s="4">
        <v>2</v>
      </c>
      <c r="F36" s="4">
        <v>2.2999999999999998</v>
      </c>
      <c r="G36" s="11">
        <v>0.89</v>
      </c>
    </row>
    <row r="37" spans="2:9" x14ac:dyDescent="0.25">
      <c r="B37" s="15" t="s">
        <v>48</v>
      </c>
      <c r="C37" s="4">
        <v>4.0999999999999996</v>
      </c>
      <c r="D37" s="4">
        <v>8.1999999999999993</v>
      </c>
      <c r="E37" s="4">
        <v>8.1999999999999993</v>
      </c>
      <c r="F37" s="4">
        <v>9.3000000000000007</v>
      </c>
      <c r="G37" s="11">
        <v>0.92</v>
      </c>
    </row>
    <row r="38" spans="2:9" x14ac:dyDescent="0.25">
      <c r="B38" s="15" t="s">
        <v>49</v>
      </c>
      <c r="C38" s="4">
        <v>1.3</v>
      </c>
      <c r="D38" s="4">
        <v>1.8</v>
      </c>
      <c r="E38" s="4">
        <v>1.8</v>
      </c>
      <c r="F38" s="4">
        <v>2</v>
      </c>
      <c r="G38" s="11">
        <v>0.91</v>
      </c>
    </row>
    <row r="39" spans="2:9" x14ac:dyDescent="0.25">
      <c r="B39" s="15" t="s">
        <v>50</v>
      </c>
      <c r="C39" s="4">
        <v>0</v>
      </c>
      <c r="D39" s="4">
        <v>2.6</v>
      </c>
      <c r="E39" s="4">
        <v>2.6</v>
      </c>
      <c r="F39" s="4">
        <v>0</v>
      </c>
      <c r="G39" s="11">
        <v>0.93</v>
      </c>
    </row>
    <row r="40" spans="2:9" x14ac:dyDescent="0.25">
      <c r="B40" s="15" t="s">
        <v>51</v>
      </c>
      <c r="C40" s="4">
        <v>0</v>
      </c>
      <c r="D40" s="4">
        <v>9.5</v>
      </c>
      <c r="E40" s="4">
        <v>9.5</v>
      </c>
      <c r="F40" s="4">
        <v>10.4</v>
      </c>
      <c r="G40" s="11">
        <v>0.94</v>
      </c>
    </row>
    <row r="41" spans="2:9" x14ac:dyDescent="0.25">
      <c r="B41" s="15" t="s">
        <v>52</v>
      </c>
      <c r="C41" s="4">
        <v>0</v>
      </c>
      <c r="D41" s="4">
        <v>1.9</v>
      </c>
      <c r="E41" s="4">
        <v>1.9</v>
      </c>
      <c r="F41" s="4">
        <v>2.5</v>
      </c>
      <c r="G41" s="11">
        <v>0.87</v>
      </c>
    </row>
    <row r="42" spans="2:9" ht="15.75" thickBot="1" x14ac:dyDescent="0.3">
      <c r="B42" s="16" t="s">
        <v>125</v>
      </c>
      <c r="C42" s="12">
        <v>0</v>
      </c>
      <c r="D42" s="12">
        <v>2.4</v>
      </c>
      <c r="E42" s="12">
        <v>2.4</v>
      </c>
      <c r="F42" s="12">
        <v>2.9</v>
      </c>
      <c r="G42" s="17">
        <v>0.89</v>
      </c>
    </row>
    <row r="44" spans="2:9" ht="15.75" thickBot="1" x14ac:dyDescent="0.3">
      <c r="B44" s="13" t="s">
        <v>134</v>
      </c>
    </row>
    <row r="45" spans="2:9" ht="55.5" customHeight="1" x14ac:dyDescent="0.25">
      <c r="B45" s="18" t="s">
        <v>54</v>
      </c>
      <c r="C45" s="218" t="s">
        <v>10</v>
      </c>
      <c r="D45" s="218" t="s">
        <v>11</v>
      </c>
      <c r="E45" s="218" t="s">
        <v>12</v>
      </c>
      <c r="F45" s="218" t="s">
        <v>13</v>
      </c>
      <c r="G45" s="220" t="s">
        <v>118</v>
      </c>
    </row>
    <row r="46" spans="2:9" x14ac:dyDescent="0.25">
      <c r="B46" s="19" t="s">
        <v>120</v>
      </c>
      <c r="C46" s="219"/>
      <c r="D46" s="219"/>
      <c r="E46" s="219"/>
      <c r="F46" s="219"/>
      <c r="G46" s="221"/>
      <c r="I46" s="24" t="s">
        <v>156</v>
      </c>
    </row>
    <row r="47" spans="2:9" x14ac:dyDescent="0.25">
      <c r="B47" s="15" t="s">
        <v>55</v>
      </c>
      <c r="C47" s="4">
        <v>0.5</v>
      </c>
      <c r="D47" s="4">
        <v>1</v>
      </c>
      <c r="E47" s="4">
        <v>1</v>
      </c>
      <c r="F47" s="4">
        <v>1.4</v>
      </c>
      <c r="G47" s="11">
        <v>0.97</v>
      </c>
    </row>
    <row r="48" spans="2:9" x14ac:dyDescent="0.25">
      <c r="B48" s="15" t="s">
        <v>56</v>
      </c>
      <c r="C48" s="4">
        <v>0.6</v>
      </c>
      <c r="D48" s="4">
        <v>1.1000000000000001</v>
      </c>
      <c r="E48" s="4">
        <v>1.1000000000000001</v>
      </c>
      <c r="F48" s="4">
        <v>0</v>
      </c>
      <c r="G48" s="11">
        <v>0.95</v>
      </c>
    </row>
    <row r="49" spans="2:7" x14ac:dyDescent="0.25">
      <c r="B49" s="15" t="s">
        <v>57</v>
      </c>
      <c r="C49" s="4">
        <v>3.2</v>
      </c>
      <c r="D49" s="4">
        <v>10.3</v>
      </c>
      <c r="E49" s="4">
        <v>10.3</v>
      </c>
      <c r="F49" s="4">
        <v>13.7</v>
      </c>
      <c r="G49" s="11">
        <v>0.94</v>
      </c>
    </row>
    <row r="50" spans="2:7" x14ac:dyDescent="0.25">
      <c r="B50" s="15" t="s">
        <v>58</v>
      </c>
      <c r="C50" s="4">
        <v>2.6</v>
      </c>
      <c r="D50" s="4">
        <v>7</v>
      </c>
      <c r="E50" s="4">
        <v>7</v>
      </c>
      <c r="F50" s="4">
        <v>9.9</v>
      </c>
      <c r="G50" s="11">
        <v>0.97</v>
      </c>
    </row>
    <row r="51" spans="2:7" x14ac:dyDescent="0.25">
      <c r="B51" s="15" t="s">
        <v>59</v>
      </c>
      <c r="C51" s="4">
        <v>7.4</v>
      </c>
      <c r="D51" s="4">
        <v>8.4</v>
      </c>
      <c r="E51" s="4">
        <v>8.4</v>
      </c>
      <c r="F51" s="4">
        <v>12</v>
      </c>
      <c r="G51" s="11">
        <v>0.87</v>
      </c>
    </row>
    <row r="52" spans="2:7" x14ac:dyDescent="0.25">
      <c r="B52" s="15" t="s">
        <v>60</v>
      </c>
      <c r="C52" s="4">
        <v>5.7</v>
      </c>
      <c r="D52" s="4">
        <v>6.1</v>
      </c>
      <c r="E52" s="4">
        <v>6.1</v>
      </c>
      <c r="F52" s="4">
        <v>8</v>
      </c>
      <c r="G52" s="11">
        <v>0.86</v>
      </c>
    </row>
    <row r="53" spans="2:7" x14ac:dyDescent="0.25">
      <c r="B53" s="15" t="s">
        <v>61</v>
      </c>
      <c r="C53" s="4">
        <v>1.6</v>
      </c>
      <c r="D53" s="4">
        <v>2.4</v>
      </c>
      <c r="E53" s="4">
        <v>2.4</v>
      </c>
      <c r="F53" s="4">
        <v>2.8</v>
      </c>
      <c r="G53" s="11">
        <v>0.89</v>
      </c>
    </row>
    <row r="54" spans="2:7" x14ac:dyDescent="0.25">
      <c r="B54" s="15" t="s">
        <v>62</v>
      </c>
      <c r="C54" s="4">
        <v>0.9</v>
      </c>
      <c r="D54" s="4">
        <v>1.2</v>
      </c>
      <c r="E54" s="4">
        <v>1.2</v>
      </c>
      <c r="F54" s="4">
        <v>1.8</v>
      </c>
      <c r="G54" s="11">
        <v>0.87</v>
      </c>
    </row>
    <row r="55" spans="2:7" x14ac:dyDescent="0.25">
      <c r="B55" s="15" t="s">
        <v>63</v>
      </c>
      <c r="C55" s="4">
        <v>1.6</v>
      </c>
      <c r="D55" s="4">
        <v>5.0999999999999996</v>
      </c>
      <c r="E55" s="4">
        <v>5.0999999999999996</v>
      </c>
      <c r="F55" s="4">
        <v>7.4</v>
      </c>
      <c r="G55" s="11">
        <v>0.93</v>
      </c>
    </row>
    <row r="56" spans="2:7" x14ac:dyDescent="0.25">
      <c r="B56" s="15" t="s">
        <v>64</v>
      </c>
      <c r="C56" s="4">
        <v>1.4</v>
      </c>
      <c r="D56" s="4">
        <v>4.4000000000000004</v>
      </c>
      <c r="E56" s="4">
        <v>4.4000000000000004</v>
      </c>
      <c r="F56" s="4">
        <v>6.5</v>
      </c>
      <c r="G56" s="11">
        <v>0.87</v>
      </c>
    </row>
    <row r="57" spans="2:7" x14ac:dyDescent="0.25">
      <c r="B57" s="15" t="s">
        <v>65</v>
      </c>
      <c r="C57" s="4">
        <v>1.7</v>
      </c>
      <c r="D57" s="4">
        <v>5.9</v>
      </c>
      <c r="E57" s="4">
        <v>5.9</v>
      </c>
      <c r="F57" s="4">
        <v>7.4</v>
      </c>
      <c r="G57" s="11">
        <v>0.94</v>
      </c>
    </row>
    <row r="58" spans="2:7" x14ac:dyDescent="0.25">
      <c r="B58" s="15" t="s">
        <v>66</v>
      </c>
      <c r="C58" s="4">
        <v>0</v>
      </c>
      <c r="D58" s="4">
        <v>9.3000000000000007</v>
      </c>
      <c r="E58" s="4">
        <v>9.3000000000000007</v>
      </c>
      <c r="F58" s="4">
        <v>10.3</v>
      </c>
      <c r="G58" s="11">
        <v>0.99</v>
      </c>
    </row>
    <row r="59" spans="2:7" x14ac:dyDescent="0.25">
      <c r="B59" s="15" t="s">
        <v>67</v>
      </c>
      <c r="C59" s="4">
        <v>2.5</v>
      </c>
      <c r="D59" s="4">
        <v>6.3</v>
      </c>
      <c r="E59" s="4">
        <v>6.3</v>
      </c>
      <c r="F59" s="4">
        <v>7.3</v>
      </c>
      <c r="G59" s="11">
        <v>0.99</v>
      </c>
    </row>
    <row r="60" spans="2:7" x14ac:dyDescent="0.25">
      <c r="B60" s="15" t="s">
        <v>68</v>
      </c>
      <c r="C60" s="4">
        <v>1.6</v>
      </c>
      <c r="D60" s="4">
        <v>2.7</v>
      </c>
      <c r="E60" s="4">
        <v>2.7</v>
      </c>
      <c r="F60" s="4">
        <v>3.5</v>
      </c>
      <c r="G60" s="11">
        <v>0.96</v>
      </c>
    </row>
    <row r="61" spans="2:7" x14ac:dyDescent="0.25">
      <c r="B61" s="15" t="s">
        <v>69</v>
      </c>
      <c r="C61" s="4">
        <v>1.2</v>
      </c>
      <c r="D61" s="4">
        <v>2.7</v>
      </c>
      <c r="E61" s="4">
        <v>2.7</v>
      </c>
      <c r="F61" s="4">
        <v>3.6</v>
      </c>
      <c r="G61" s="11">
        <v>0.94</v>
      </c>
    </row>
    <row r="62" spans="2:7" x14ac:dyDescent="0.25">
      <c r="B62" s="15" t="s">
        <v>70</v>
      </c>
      <c r="C62" s="4">
        <v>0.3</v>
      </c>
      <c r="D62" s="4">
        <v>0.5</v>
      </c>
      <c r="E62" s="4">
        <v>0.5</v>
      </c>
      <c r="F62" s="4">
        <v>0.5</v>
      </c>
      <c r="G62" s="11">
        <v>0.87</v>
      </c>
    </row>
    <row r="63" spans="2:7" x14ac:dyDescent="0.25">
      <c r="B63" s="15" t="s">
        <v>71</v>
      </c>
      <c r="C63" s="4">
        <v>1.6</v>
      </c>
      <c r="D63" s="4">
        <v>2.7</v>
      </c>
      <c r="E63" s="4">
        <v>2.7</v>
      </c>
      <c r="F63" s="4">
        <v>3.2</v>
      </c>
      <c r="G63" s="11">
        <v>0.84</v>
      </c>
    </row>
    <row r="64" spans="2:7" x14ac:dyDescent="0.25">
      <c r="B64" s="15" t="s">
        <v>127</v>
      </c>
      <c r="C64" s="4">
        <v>0</v>
      </c>
      <c r="D64" s="4">
        <v>10.6</v>
      </c>
      <c r="E64" s="4">
        <v>10.6</v>
      </c>
      <c r="F64" s="4">
        <v>13.3</v>
      </c>
      <c r="G64" s="11">
        <v>0.97</v>
      </c>
    </row>
    <row r="65" spans="2:9" x14ac:dyDescent="0.25">
      <c r="B65" s="15" t="s">
        <v>128</v>
      </c>
      <c r="C65" s="4">
        <v>0</v>
      </c>
      <c r="D65" s="4">
        <v>12</v>
      </c>
      <c r="E65" s="4">
        <v>12</v>
      </c>
      <c r="F65" s="4">
        <v>15.8</v>
      </c>
      <c r="G65" s="11">
        <v>0.99</v>
      </c>
    </row>
    <row r="66" spans="2:9" x14ac:dyDescent="0.25">
      <c r="B66" s="15" t="s">
        <v>73</v>
      </c>
      <c r="C66" s="4">
        <v>0</v>
      </c>
      <c r="D66" s="4">
        <v>12.5</v>
      </c>
      <c r="E66" s="4">
        <v>12.5</v>
      </c>
      <c r="F66" s="4">
        <v>0</v>
      </c>
      <c r="G66" s="7">
        <v>0</v>
      </c>
    </row>
    <row r="67" spans="2:9" x14ac:dyDescent="0.25">
      <c r="B67" s="15" t="s">
        <v>129</v>
      </c>
      <c r="C67" s="4">
        <v>20</v>
      </c>
      <c r="D67" s="4">
        <v>20</v>
      </c>
      <c r="E67" s="4">
        <v>20</v>
      </c>
      <c r="F67" s="4">
        <v>20</v>
      </c>
      <c r="G67" s="11">
        <v>0.95</v>
      </c>
    </row>
    <row r="68" spans="2:9" x14ac:dyDescent="0.25">
      <c r="B68" s="15" t="s">
        <v>130</v>
      </c>
      <c r="C68" s="4">
        <v>0</v>
      </c>
      <c r="D68" s="4">
        <v>51.1</v>
      </c>
      <c r="E68" s="4">
        <v>51.1</v>
      </c>
      <c r="F68" s="4">
        <v>56.2</v>
      </c>
      <c r="G68" s="11">
        <v>0.93</v>
      </c>
    </row>
    <row r="69" spans="2:9" x14ac:dyDescent="0.25">
      <c r="B69" s="15" t="s">
        <v>131</v>
      </c>
      <c r="C69" s="4">
        <v>0</v>
      </c>
      <c r="D69" s="4">
        <v>96</v>
      </c>
      <c r="E69" s="4">
        <v>96</v>
      </c>
      <c r="F69" s="4">
        <v>118.3</v>
      </c>
      <c r="G69" s="11">
        <v>0.98</v>
      </c>
    </row>
    <row r="70" spans="2:9" x14ac:dyDescent="0.25">
      <c r="B70" s="15" t="s">
        <v>77</v>
      </c>
      <c r="C70" s="4">
        <v>3.6</v>
      </c>
      <c r="D70" s="4">
        <v>5.4</v>
      </c>
      <c r="E70" s="4">
        <v>5.4</v>
      </c>
      <c r="F70" s="4">
        <v>5.9</v>
      </c>
      <c r="G70" s="11">
        <v>0.97</v>
      </c>
    </row>
    <row r="71" spans="2:9" x14ac:dyDescent="0.25">
      <c r="B71" s="15" t="s">
        <v>132</v>
      </c>
      <c r="C71" s="4">
        <v>0</v>
      </c>
      <c r="D71" s="4">
        <v>0</v>
      </c>
      <c r="E71" s="4">
        <v>0</v>
      </c>
      <c r="F71" s="4">
        <v>0.4</v>
      </c>
      <c r="G71" s="11">
        <v>0.9</v>
      </c>
    </row>
    <row r="72" spans="2:9" ht="15.75" thickBot="1" x14ac:dyDescent="0.3">
      <c r="B72" s="16" t="s">
        <v>133</v>
      </c>
      <c r="C72" s="12">
        <v>0</v>
      </c>
      <c r="D72" s="12">
        <v>1.3</v>
      </c>
      <c r="E72" s="12">
        <v>1.3</v>
      </c>
      <c r="F72" s="12">
        <v>1.5</v>
      </c>
      <c r="G72" s="17">
        <v>1</v>
      </c>
    </row>
    <row r="74" spans="2:9" ht="15.75" thickBot="1" x14ac:dyDescent="0.3">
      <c r="B74" s="13" t="s">
        <v>144</v>
      </c>
    </row>
    <row r="75" spans="2:9" ht="55.5" customHeight="1" x14ac:dyDescent="0.25">
      <c r="B75" s="18" t="s">
        <v>135</v>
      </c>
      <c r="C75" s="218" t="s">
        <v>10</v>
      </c>
      <c r="D75" s="218" t="s">
        <v>11</v>
      </c>
      <c r="E75" s="218" t="s">
        <v>12</v>
      </c>
      <c r="F75" s="218" t="s">
        <v>13</v>
      </c>
      <c r="G75" s="220" t="s">
        <v>118</v>
      </c>
    </row>
    <row r="76" spans="2:9" x14ac:dyDescent="0.25">
      <c r="B76" s="19" t="s">
        <v>120</v>
      </c>
      <c r="C76" s="219"/>
      <c r="D76" s="219"/>
      <c r="E76" s="219"/>
      <c r="F76" s="219"/>
      <c r="G76" s="221"/>
      <c r="I76" s="24" t="s">
        <v>156</v>
      </c>
    </row>
    <row r="77" spans="2:9" x14ac:dyDescent="0.25">
      <c r="B77" s="15" t="s">
        <v>136</v>
      </c>
      <c r="C77" s="4">
        <v>0</v>
      </c>
      <c r="D77" s="4">
        <v>0</v>
      </c>
      <c r="E77" s="4">
        <v>0</v>
      </c>
      <c r="F77" s="4">
        <v>1.2</v>
      </c>
      <c r="G77" s="11">
        <v>0.9</v>
      </c>
    </row>
    <row r="78" spans="2:9" x14ac:dyDescent="0.25">
      <c r="B78" s="15" t="s">
        <v>137</v>
      </c>
      <c r="C78" s="4">
        <v>0</v>
      </c>
      <c r="D78" s="4">
        <v>1.7</v>
      </c>
      <c r="E78" s="4">
        <v>1.7</v>
      </c>
      <c r="F78" s="4">
        <v>2.1</v>
      </c>
      <c r="G78" s="11">
        <v>0.91</v>
      </c>
    </row>
    <row r="79" spans="2:9" x14ac:dyDescent="0.25">
      <c r="B79" s="15" t="s">
        <v>138</v>
      </c>
      <c r="C79" s="4">
        <v>0.5</v>
      </c>
      <c r="D79" s="4">
        <v>0.5</v>
      </c>
      <c r="E79" s="4">
        <v>0.5</v>
      </c>
      <c r="F79" s="4">
        <v>0.5</v>
      </c>
      <c r="G79" s="11">
        <v>0.91</v>
      </c>
    </row>
    <row r="80" spans="2:9" x14ac:dyDescent="0.25">
      <c r="B80" s="15" t="s">
        <v>139</v>
      </c>
      <c r="C80" s="4">
        <v>0.4</v>
      </c>
      <c r="D80" s="4">
        <v>2.5</v>
      </c>
      <c r="E80" s="4">
        <v>2.5</v>
      </c>
      <c r="F80" s="4">
        <v>4.5</v>
      </c>
      <c r="G80" s="11">
        <v>0.77</v>
      </c>
    </row>
    <row r="81" spans="2:9" x14ac:dyDescent="0.25">
      <c r="B81" s="15" t="s">
        <v>140</v>
      </c>
      <c r="C81" s="4">
        <v>1.5</v>
      </c>
      <c r="D81" s="4">
        <v>4.0999999999999996</v>
      </c>
      <c r="E81" s="4">
        <v>4.0999999999999996</v>
      </c>
      <c r="F81" s="4">
        <v>6.3</v>
      </c>
      <c r="G81" s="11">
        <v>0.8</v>
      </c>
    </row>
    <row r="82" spans="2:9" x14ac:dyDescent="0.25">
      <c r="B82" s="15" t="s">
        <v>141</v>
      </c>
      <c r="C82" s="4">
        <v>2.2000000000000002</v>
      </c>
      <c r="D82" s="4">
        <v>4.8</v>
      </c>
      <c r="E82" s="4">
        <v>4.8</v>
      </c>
      <c r="F82" s="4">
        <v>6.8</v>
      </c>
      <c r="G82" s="11">
        <v>0.77</v>
      </c>
    </row>
    <row r="83" spans="2:9" x14ac:dyDescent="0.25">
      <c r="B83" s="15" t="s">
        <v>142</v>
      </c>
      <c r="C83" s="4">
        <v>3.5</v>
      </c>
      <c r="D83" s="4">
        <v>7.1</v>
      </c>
      <c r="E83" s="4">
        <v>7.1</v>
      </c>
      <c r="F83" s="4">
        <v>9</v>
      </c>
      <c r="G83" s="11">
        <v>0.73</v>
      </c>
    </row>
    <row r="84" spans="2:9" x14ac:dyDescent="0.25">
      <c r="B84" s="15" t="s">
        <v>143</v>
      </c>
      <c r="C84" s="4">
        <v>5.5</v>
      </c>
      <c r="D84" s="4">
        <v>10.199999999999999</v>
      </c>
      <c r="E84" s="4">
        <v>10.199999999999999</v>
      </c>
      <c r="F84" s="4">
        <v>12.6</v>
      </c>
      <c r="G84" s="11">
        <v>0.65</v>
      </c>
    </row>
    <row r="85" spans="2:9" x14ac:dyDescent="0.25">
      <c r="B85" s="15" t="s">
        <v>84</v>
      </c>
      <c r="C85" s="4">
        <v>5</v>
      </c>
      <c r="D85" s="4">
        <v>6</v>
      </c>
      <c r="E85" s="4">
        <v>6</v>
      </c>
      <c r="F85" s="4">
        <v>0</v>
      </c>
      <c r="G85" s="11">
        <v>0.9</v>
      </c>
    </row>
    <row r="86" spans="2:9" x14ac:dyDescent="0.25">
      <c r="B86" s="15" t="s">
        <v>85</v>
      </c>
      <c r="C86" s="4">
        <v>10</v>
      </c>
      <c r="D86" s="4">
        <v>11</v>
      </c>
      <c r="E86" s="4">
        <v>11</v>
      </c>
      <c r="F86" s="4">
        <v>15</v>
      </c>
      <c r="G86" s="11">
        <v>0.8</v>
      </c>
    </row>
    <row r="87" spans="2:9" x14ac:dyDescent="0.25">
      <c r="B87" s="15" t="s">
        <v>86</v>
      </c>
      <c r="C87" s="4">
        <v>7</v>
      </c>
      <c r="D87" s="4">
        <v>20.9</v>
      </c>
      <c r="E87" s="4">
        <v>20.9</v>
      </c>
      <c r="F87" s="4">
        <v>20.8</v>
      </c>
      <c r="G87" s="11">
        <v>0.99</v>
      </c>
    </row>
    <row r="88" spans="2:9" ht="15.75" thickBot="1" x14ac:dyDescent="0.3">
      <c r="B88" s="16" t="s">
        <v>87</v>
      </c>
      <c r="C88" s="12">
        <v>5.5</v>
      </c>
      <c r="D88" s="12">
        <v>9</v>
      </c>
      <c r="E88" s="12">
        <v>9</v>
      </c>
      <c r="F88" s="12">
        <v>0</v>
      </c>
      <c r="G88" s="17">
        <v>0.98</v>
      </c>
    </row>
    <row r="90" spans="2:9" ht="15.75" thickBot="1" x14ac:dyDescent="0.3">
      <c r="B90" s="13" t="s">
        <v>146</v>
      </c>
    </row>
    <row r="91" spans="2:9" ht="55.5" customHeight="1" x14ac:dyDescent="0.25">
      <c r="B91" s="18" t="s">
        <v>145</v>
      </c>
      <c r="C91" s="218" t="s">
        <v>10</v>
      </c>
      <c r="D91" s="218" t="s">
        <v>11</v>
      </c>
      <c r="E91" s="218" t="s">
        <v>12</v>
      </c>
      <c r="F91" s="218" t="s">
        <v>13</v>
      </c>
      <c r="G91" s="220" t="s">
        <v>118</v>
      </c>
    </row>
    <row r="92" spans="2:9" x14ac:dyDescent="0.25">
      <c r="B92" s="19" t="s">
        <v>120</v>
      </c>
      <c r="C92" s="219"/>
      <c r="D92" s="219"/>
      <c r="E92" s="219"/>
      <c r="F92" s="219"/>
      <c r="G92" s="221"/>
      <c r="I92" s="24" t="s">
        <v>156</v>
      </c>
    </row>
    <row r="93" spans="2:9" x14ac:dyDescent="0.25">
      <c r="B93" s="15" t="s">
        <v>88</v>
      </c>
      <c r="C93" s="4">
        <v>2.2999999999999998</v>
      </c>
      <c r="D93" s="4">
        <v>3.1</v>
      </c>
      <c r="E93" s="4">
        <v>3</v>
      </c>
      <c r="F93" s="4">
        <v>3.3</v>
      </c>
      <c r="G93" s="11">
        <v>0.56999999999999995</v>
      </c>
    </row>
    <row r="94" spans="2:9" x14ac:dyDescent="0.25">
      <c r="B94" s="15" t="s">
        <v>90</v>
      </c>
      <c r="C94" s="4">
        <v>2.4</v>
      </c>
      <c r="D94" s="4">
        <v>3.2</v>
      </c>
      <c r="E94" s="4">
        <v>3.1</v>
      </c>
      <c r="F94" s="4">
        <v>0</v>
      </c>
      <c r="G94" s="11">
        <v>0.45</v>
      </c>
    </row>
    <row r="95" spans="2:9" x14ac:dyDescent="0.25">
      <c r="B95" s="15" t="s">
        <v>92</v>
      </c>
      <c r="C95" s="4">
        <v>1.4</v>
      </c>
      <c r="D95" s="4">
        <v>1.8</v>
      </c>
      <c r="E95" s="4">
        <v>1.7</v>
      </c>
      <c r="F95" s="4">
        <v>2</v>
      </c>
      <c r="G95" s="11">
        <v>0.56999999999999995</v>
      </c>
    </row>
    <row r="96" spans="2:9" x14ac:dyDescent="0.25">
      <c r="B96" s="15" t="s">
        <v>93</v>
      </c>
      <c r="C96" s="4">
        <v>1.4</v>
      </c>
      <c r="D96" s="4">
        <v>1.9</v>
      </c>
      <c r="E96" s="4">
        <v>1.8</v>
      </c>
      <c r="F96" s="4">
        <v>2.2000000000000002</v>
      </c>
      <c r="G96" s="11">
        <v>0.5</v>
      </c>
    </row>
    <row r="97" spans="2:7" x14ac:dyDescent="0.25">
      <c r="B97" s="15" t="s">
        <v>94</v>
      </c>
      <c r="C97" s="4">
        <v>1.3</v>
      </c>
      <c r="D97" s="4">
        <v>2</v>
      </c>
      <c r="E97" s="4">
        <v>1.9</v>
      </c>
      <c r="F97" s="4">
        <v>2.2000000000000002</v>
      </c>
      <c r="G97" s="11">
        <v>0.38</v>
      </c>
    </row>
    <row r="98" spans="2:7" x14ac:dyDescent="0.25">
      <c r="B98" s="15" t="s">
        <v>95</v>
      </c>
      <c r="C98" s="4">
        <v>1.7</v>
      </c>
      <c r="D98" s="4">
        <v>2.4</v>
      </c>
      <c r="E98" s="4">
        <v>2.2999999999999998</v>
      </c>
      <c r="F98" s="4">
        <v>2.7</v>
      </c>
      <c r="G98" s="11">
        <v>0.47</v>
      </c>
    </row>
    <row r="99" spans="2:7" x14ac:dyDescent="0.25">
      <c r="B99" s="15" t="s">
        <v>96</v>
      </c>
      <c r="C99" s="4">
        <v>1.7</v>
      </c>
      <c r="D99" s="4">
        <v>2.2999999999999998</v>
      </c>
      <c r="E99" s="4">
        <v>2.2000000000000002</v>
      </c>
      <c r="F99" s="4">
        <v>2.5</v>
      </c>
      <c r="G99" s="11">
        <v>0.55000000000000004</v>
      </c>
    </row>
    <row r="100" spans="2:7" x14ac:dyDescent="0.25">
      <c r="B100" s="15" t="s">
        <v>97</v>
      </c>
      <c r="C100" s="4">
        <v>1.5</v>
      </c>
      <c r="D100" s="4">
        <v>1.9</v>
      </c>
      <c r="E100" s="4">
        <v>1.8</v>
      </c>
      <c r="F100" s="4">
        <v>2</v>
      </c>
      <c r="G100" s="11">
        <v>0.28999999999999998</v>
      </c>
    </row>
    <row r="101" spans="2:7" x14ac:dyDescent="0.25">
      <c r="B101" s="15" t="s">
        <v>98</v>
      </c>
      <c r="C101" s="4">
        <v>0</v>
      </c>
      <c r="D101" s="4">
        <v>30.1</v>
      </c>
      <c r="E101" s="4">
        <v>30.1</v>
      </c>
      <c r="F101" s="4">
        <v>30.1</v>
      </c>
      <c r="G101" s="11">
        <v>0.99</v>
      </c>
    </row>
    <row r="102" spans="2:7" x14ac:dyDescent="0.25">
      <c r="B102" s="15" t="s">
        <v>100</v>
      </c>
      <c r="C102" s="4">
        <v>0</v>
      </c>
      <c r="D102" s="4">
        <v>31.6</v>
      </c>
      <c r="E102" s="4">
        <v>31.6</v>
      </c>
      <c r="F102" s="4">
        <v>31.6</v>
      </c>
      <c r="G102" s="11">
        <v>0.97</v>
      </c>
    </row>
    <row r="103" spans="2:7" x14ac:dyDescent="0.25">
      <c r="B103" s="15" t="s">
        <v>101</v>
      </c>
      <c r="C103" s="4">
        <v>0.2</v>
      </c>
      <c r="D103" s="4">
        <v>0.2</v>
      </c>
      <c r="E103" s="4">
        <v>0.2</v>
      </c>
      <c r="F103" s="4">
        <v>0</v>
      </c>
      <c r="G103" s="7">
        <v>0</v>
      </c>
    </row>
    <row r="104" spans="2:7" ht="15.75" thickBot="1" x14ac:dyDescent="0.3">
      <c r="B104" s="16" t="s">
        <v>103</v>
      </c>
      <c r="C104" s="12">
        <v>0.6</v>
      </c>
      <c r="D104" s="12">
        <v>0.6</v>
      </c>
      <c r="E104" s="12">
        <v>0.6</v>
      </c>
      <c r="F104" s="12">
        <v>0</v>
      </c>
      <c r="G104" s="17">
        <v>0.6</v>
      </c>
    </row>
    <row r="106" spans="2:7" ht="15.75" thickBot="1" x14ac:dyDescent="0.3">
      <c r="B106" s="13" t="s">
        <v>151</v>
      </c>
    </row>
    <row r="107" spans="2:7" ht="55.5" customHeight="1" x14ac:dyDescent="0.25">
      <c r="B107" s="18" t="s">
        <v>147</v>
      </c>
      <c r="C107" s="218" t="s">
        <v>10</v>
      </c>
      <c r="D107" s="218" t="s">
        <v>11</v>
      </c>
      <c r="E107" s="218" t="s">
        <v>12</v>
      </c>
      <c r="F107" s="218" t="s">
        <v>13</v>
      </c>
      <c r="G107" s="220" t="s">
        <v>118</v>
      </c>
    </row>
    <row r="108" spans="2:7" x14ac:dyDescent="0.25">
      <c r="B108" s="19" t="s">
        <v>120</v>
      </c>
      <c r="C108" s="219"/>
      <c r="D108" s="219"/>
      <c r="E108" s="219"/>
      <c r="F108" s="219"/>
      <c r="G108" s="221"/>
    </row>
    <row r="109" spans="2:7" x14ac:dyDescent="0.25">
      <c r="B109" s="15" t="s">
        <v>105</v>
      </c>
      <c r="C109" s="4">
        <v>1</v>
      </c>
      <c r="D109" s="4">
        <v>1.4</v>
      </c>
      <c r="E109" s="4">
        <v>1.4</v>
      </c>
      <c r="F109" s="4">
        <v>1.5</v>
      </c>
      <c r="G109" s="11">
        <v>0.97</v>
      </c>
    </row>
    <row r="110" spans="2:7" x14ac:dyDescent="0.25">
      <c r="B110" s="15" t="s">
        <v>148</v>
      </c>
      <c r="C110" s="4">
        <v>0.8</v>
      </c>
      <c r="D110" s="4">
        <v>0.8</v>
      </c>
      <c r="E110" s="4">
        <v>0.8</v>
      </c>
      <c r="F110" s="4">
        <v>0.8</v>
      </c>
      <c r="G110" s="7">
        <v>0</v>
      </c>
    </row>
    <row r="111" spans="2:7" x14ac:dyDescent="0.25">
      <c r="B111" s="15" t="s">
        <v>149</v>
      </c>
      <c r="C111" s="4">
        <v>3.7</v>
      </c>
      <c r="D111" s="4">
        <v>4.9000000000000004</v>
      </c>
      <c r="E111" s="4">
        <v>4.9000000000000004</v>
      </c>
      <c r="F111" s="4">
        <v>4.9000000000000004</v>
      </c>
      <c r="G111" s="11">
        <v>0.11</v>
      </c>
    </row>
    <row r="112" spans="2:7" ht="15.75" thickBot="1" x14ac:dyDescent="0.3">
      <c r="B112" s="16" t="s">
        <v>150</v>
      </c>
      <c r="C112" s="12">
        <v>4.5999999999999996</v>
      </c>
      <c r="D112" s="12">
        <v>6.8</v>
      </c>
      <c r="E112" s="12">
        <v>6.8</v>
      </c>
      <c r="F112" s="12">
        <v>10.5</v>
      </c>
      <c r="G112" s="17">
        <v>0.95</v>
      </c>
    </row>
  </sheetData>
  <sheetProtection algorithmName="SHA-512" hashValue="6bCV88DTgJRwxRrHSG/BgnUqnRkh5tbWkI3uZCJQPmm3lnO+KFXjOB+2RQHi81E50S/WQLk5aELJluaWSIoYNQ==" saltValue="b8x/o48dFpKoP5Zw75EfAg==" spinCount="100000" sheet="1" objects="1" scenarios="1"/>
  <mergeCells count="30">
    <mergeCell ref="C107:C108"/>
    <mergeCell ref="D107:D108"/>
    <mergeCell ref="E107:E108"/>
    <mergeCell ref="F107:F108"/>
    <mergeCell ref="G107:G108"/>
    <mergeCell ref="C75:C76"/>
    <mergeCell ref="D75:D76"/>
    <mergeCell ref="E75:E76"/>
    <mergeCell ref="F75:F76"/>
    <mergeCell ref="G75:G76"/>
    <mergeCell ref="C91:C92"/>
    <mergeCell ref="D91:D92"/>
    <mergeCell ref="E91:E92"/>
    <mergeCell ref="F91:F92"/>
    <mergeCell ref="G91:G92"/>
    <mergeCell ref="C26:C27"/>
    <mergeCell ref="D26:D27"/>
    <mergeCell ref="E26:E27"/>
    <mergeCell ref="F26:F27"/>
    <mergeCell ref="G26:G27"/>
    <mergeCell ref="C45:C46"/>
    <mergeCell ref="D45:D46"/>
    <mergeCell ref="E45:E46"/>
    <mergeCell ref="F45:F46"/>
    <mergeCell ref="G45:G46"/>
    <mergeCell ref="C17:C18"/>
    <mergeCell ref="D17:D18"/>
    <mergeCell ref="E17:E18"/>
    <mergeCell ref="F17:F18"/>
    <mergeCell ref="G17:G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88E20-5381-4CA6-A676-B85299CDE9B2}">
  <sheetPr codeName="Blad4"/>
  <dimension ref="B2:D7"/>
  <sheetViews>
    <sheetView workbookViewId="0">
      <selection activeCell="B3" sqref="B3"/>
    </sheetView>
  </sheetViews>
  <sheetFormatPr defaultRowHeight="15" x14ac:dyDescent="0.25"/>
  <cols>
    <col min="2" max="2" width="17" customWidth="1"/>
    <col min="3" max="3" width="6.5703125" customWidth="1"/>
    <col min="4" max="4" width="128.42578125" customWidth="1"/>
  </cols>
  <sheetData>
    <row r="2" spans="2:4" x14ac:dyDescent="0.25">
      <c r="B2" s="224" t="s">
        <v>197</v>
      </c>
      <c r="C2" s="224"/>
      <c r="D2" s="224"/>
    </row>
    <row r="3" spans="2:4" x14ac:dyDescent="0.25">
      <c r="B3" t="s">
        <v>199</v>
      </c>
      <c r="C3" s="222" t="s">
        <v>198</v>
      </c>
      <c r="D3" s="222"/>
    </row>
    <row r="5" spans="2:4" x14ac:dyDescent="0.25">
      <c r="B5" s="223" t="s">
        <v>200</v>
      </c>
      <c r="C5" s="223"/>
      <c r="D5" t="s">
        <v>203</v>
      </c>
    </row>
    <row r="6" spans="2:4" x14ac:dyDescent="0.25">
      <c r="B6" s="223" t="s">
        <v>201</v>
      </c>
      <c r="C6" s="223"/>
      <c r="D6" t="s">
        <v>204</v>
      </c>
    </row>
    <row r="7" spans="2:4" x14ac:dyDescent="0.25">
      <c r="B7" s="223" t="s">
        <v>202</v>
      </c>
      <c r="C7" s="223"/>
      <c r="D7" t="s">
        <v>205</v>
      </c>
    </row>
  </sheetData>
  <sheetProtection algorithmName="SHA-512" hashValue="104FROVda54Yo8GslwP+MqG3RQ0maAtQCUric0XXQ36Eh3bf67oKhashUDjfEe0LSbwrm3NGv9o1HqzlR2hU6A==" saltValue="/U3RccqhB34gns4CKIYUXw==" spinCount="100000" sheet="1" objects="1" scenarios="1"/>
  <mergeCells count="5">
    <mergeCell ref="C3:D3"/>
    <mergeCell ref="B7:C7"/>
    <mergeCell ref="B6:C6"/>
    <mergeCell ref="B5:C5"/>
    <mergeCell ref="B2:D2"/>
  </mergeCells>
  <hyperlinks>
    <hyperlink ref="C3" r:id="rId1" xr:uid="{09474AE4-2BFF-4C21-8902-CEB534564EC9}"/>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252A9-B2EF-423D-B96F-51C02EAA9F4E}">
  <sheetPr codeName="Blad5"/>
  <dimension ref="B1:O159"/>
  <sheetViews>
    <sheetView zoomScale="80" zoomScaleNormal="80" workbookViewId="0">
      <selection activeCell="I57" sqref="I57"/>
    </sheetView>
  </sheetViews>
  <sheetFormatPr defaultColWidth="9.140625" defaultRowHeight="15" x14ac:dyDescent="0.25"/>
  <cols>
    <col min="1" max="1" width="9.140625" style="26" customWidth="1"/>
    <col min="2" max="2" width="11.7109375" style="26" customWidth="1"/>
    <col min="3" max="3" width="20.28515625" style="26" customWidth="1"/>
    <col min="4" max="4" width="4.85546875" style="26" customWidth="1"/>
    <col min="5" max="5" width="42" style="26" bestFit="1" customWidth="1"/>
    <col min="6" max="7" width="9.140625" style="26"/>
    <col min="8" max="8" width="10.140625" style="26" customWidth="1"/>
    <col min="9" max="9" width="27.140625" style="26" customWidth="1"/>
    <col min="10" max="10" width="2.5703125" style="26" customWidth="1"/>
    <col min="11" max="11" width="17.42578125" style="26" customWidth="1"/>
    <col min="12" max="12" width="12.7109375" style="26" customWidth="1"/>
    <col min="13" max="13" width="15.7109375" style="26" bestFit="1" customWidth="1"/>
    <col min="14" max="14" width="9.140625" style="26"/>
    <col min="15" max="15" width="22.28515625" style="26" bestFit="1" customWidth="1"/>
    <col min="16" max="16384" width="9.140625" style="26"/>
  </cols>
  <sheetData>
    <row r="1" spans="2:15" ht="18" customHeight="1" x14ac:dyDescent="0.25">
      <c r="B1" s="199" t="s">
        <v>160</v>
      </c>
      <c r="C1" s="200"/>
      <c r="D1" s="200"/>
      <c r="E1" s="200"/>
      <c r="F1" s="200"/>
      <c r="G1" s="200"/>
      <c r="H1" s="200"/>
      <c r="I1" s="200"/>
      <c r="J1" s="200"/>
      <c r="K1" s="200"/>
      <c r="L1" s="200"/>
      <c r="M1" s="200"/>
      <c r="N1" s="200"/>
      <c r="O1" s="201"/>
    </row>
    <row r="2" spans="2:15" ht="15" customHeight="1" x14ac:dyDescent="0.25">
      <c r="B2" s="202"/>
      <c r="C2" s="203"/>
      <c r="D2" s="203"/>
      <c r="E2" s="203"/>
      <c r="F2" s="203"/>
      <c r="G2" s="203"/>
      <c r="H2" s="203"/>
      <c r="I2" s="203"/>
      <c r="J2" s="203"/>
      <c r="K2" s="203"/>
      <c r="L2" s="203"/>
      <c r="M2" s="203"/>
      <c r="N2" s="203"/>
      <c r="O2" s="204"/>
    </row>
    <row r="3" spans="2:15" ht="15.75" customHeight="1" thickBot="1" x14ac:dyDescent="0.3">
      <c r="B3" s="205"/>
      <c r="C3" s="206"/>
      <c r="D3" s="206"/>
      <c r="E3" s="206"/>
      <c r="F3" s="206"/>
      <c r="G3" s="206"/>
      <c r="H3" s="206"/>
      <c r="I3" s="206"/>
      <c r="J3" s="206"/>
      <c r="K3" s="206"/>
      <c r="L3" s="206"/>
      <c r="M3" s="206"/>
      <c r="N3" s="206"/>
      <c r="O3" s="207"/>
    </row>
    <row r="4" spans="2:15" ht="15.75" customHeight="1" thickBot="1" x14ac:dyDescent="0.3">
      <c r="B4" s="196" t="s">
        <v>218</v>
      </c>
      <c r="C4" s="197"/>
      <c r="D4" s="197"/>
      <c r="E4" s="197"/>
      <c r="F4" s="197"/>
      <c r="G4" s="197"/>
      <c r="H4" s="197"/>
      <c r="I4" s="197"/>
      <c r="J4" s="197"/>
      <c r="K4" s="197"/>
      <c r="L4" s="197"/>
      <c r="M4" s="197"/>
      <c r="N4" s="197"/>
      <c r="O4" s="198"/>
    </row>
    <row r="5" spans="2:15" ht="16.5" thickBot="1" x14ac:dyDescent="0.3">
      <c r="B5" s="208" t="s">
        <v>0</v>
      </c>
      <c r="C5" s="209"/>
      <c r="D5" s="209"/>
      <c r="E5" s="209"/>
      <c r="F5" s="209"/>
      <c r="G5" s="209"/>
      <c r="H5" s="209"/>
      <c r="I5" s="209"/>
      <c r="J5" s="209"/>
      <c r="K5" s="209"/>
      <c r="L5" s="209"/>
      <c r="M5" s="209"/>
      <c r="N5" s="209"/>
      <c r="O5" s="210"/>
    </row>
    <row r="6" spans="2:15" x14ac:dyDescent="0.25">
      <c r="B6" s="27"/>
      <c r="C6" s="28" t="s">
        <v>1</v>
      </c>
      <c r="D6" s="28"/>
      <c r="E6" s="29"/>
      <c r="F6" s="29"/>
      <c r="G6" s="29"/>
      <c r="H6" s="29"/>
      <c r="I6" s="29"/>
      <c r="J6" s="29"/>
      <c r="K6" s="29"/>
      <c r="L6" s="29"/>
      <c r="M6" s="29"/>
      <c r="N6" s="29"/>
      <c r="O6" s="30"/>
    </row>
    <row r="7" spans="2:15" x14ac:dyDescent="0.25">
      <c r="B7" s="27"/>
      <c r="C7" s="31" t="s">
        <v>152</v>
      </c>
      <c r="D7" s="31"/>
      <c r="E7" s="29"/>
      <c r="F7" s="29"/>
      <c r="G7" s="29"/>
      <c r="H7" s="29"/>
      <c r="I7" s="29"/>
      <c r="J7" s="29"/>
      <c r="K7" s="29"/>
      <c r="L7" s="29"/>
      <c r="M7" s="29"/>
      <c r="N7" s="29"/>
      <c r="O7" s="30"/>
    </row>
    <row r="8" spans="2:15" ht="15" customHeight="1" x14ac:dyDescent="0.25">
      <c r="B8" s="27"/>
      <c r="C8" s="211" t="s">
        <v>217</v>
      </c>
      <c r="D8" s="211"/>
      <c r="E8" s="211"/>
      <c r="F8" s="211"/>
      <c r="G8" s="211"/>
      <c r="H8" s="211"/>
      <c r="I8" s="211"/>
      <c r="J8" s="211"/>
      <c r="K8" s="211"/>
      <c r="L8" s="211"/>
      <c r="M8" s="211"/>
      <c r="N8" s="211"/>
      <c r="O8" s="30"/>
    </row>
    <row r="9" spans="2:15" ht="31.5" customHeight="1" x14ac:dyDescent="0.25">
      <c r="B9" s="27"/>
      <c r="C9" s="211"/>
      <c r="D9" s="211"/>
      <c r="E9" s="211"/>
      <c r="F9" s="211"/>
      <c r="G9" s="211"/>
      <c r="H9" s="211"/>
      <c r="I9" s="211"/>
      <c r="J9" s="211"/>
      <c r="K9" s="211"/>
      <c r="L9" s="211"/>
      <c r="M9" s="211"/>
      <c r="N9" s="211"/>
      <c r="O9" s="30"/>
    </row>
    <row r="10" spans="2:15" ht="32.25" customHeight="1" x14ac:dyDescent="0.25">
      <c r="B10" s="27"/>
      <c r="C10" s="211" t="s">
        <v>216</v>
      </c>
      <c r="D10" s="211"/>
      <c r="E10" s="211"/>
      <c r="F10" s="211"/>
      <c r="G10" s="211"/>
      <c r="H10" s="211"/>
      <c r="I10" s="211"/>
      <c r="J10" s="211"/>
      <c r="K10" s="211"/>
      <c r="L10" s="211"/>
      <c r="M10" s="211"/>
      <c r="N10" s="211"/>
      <c r="O10" s="30"/>
    </row>
    <row r="11" spans="2:15" x14ac:dyDescent="0.25">
      <c r="B11" s="27"/>
      <c r="C11" s="29"/>
      <c r="D11" s="29"/>
      <c r="E11" s="29"/>
      <c r="F11" s="29"/>
      <c r="G11" s="29"/>
      <c r="H11" s="29"/>
      <c r="I11" s="29"/>
      <c r="J11" s="29"/>
      <c r="K11" s="29"/>
      <c r="L11" s="29"/>
      <c r="M11" s="29"/>
      <c r="N11" s="29"/>
      <c r="O11" s="30"/>
    </row>
    <row r="12" spans="2:15" x14ac:dyDescent="0.25">
      <c r="B12" s="27"/>
      <c r="C12" s="32" t="s">
        <v>2</v>
      </c>
      <c r="D12" s="32"/>
      <c r="E12" s="29"/>
      <c r="F12" s="29"/>
      <c r="G12" s="29"/>
      <c r="H12" s="29"/>
      <c r="I12" s="29"/>
      <c r="J12" s="29"/>
      <c r="K12" s="29"/>
      <c r="L12" s="29"/>
      <c r="M12" s="29"/>
      <c r="N12" s="29"/>
      <c r="O12" s="30"/>
    </row>
    <row r="13" spans="2:15" x14ac:dyDescent="0.25">
      <c r="B13" s="27"/>
      <c r="C13" s="29" t="s">
        <v>215</v>
      </c>
      <c r="D13" s="29"/>
      <c r="E13" s="29"/>
      <c r="F13" s="29"/>
      <c r="G13" s="29"/>
      <c r="H13" s="29"/>
      <c r="I13" s="29"/>
      <c r="J13" s="29"/>
      <c r="K13" s="29"/>
      <c r="L13" s="29"/>
      <c r="M13" s="29"/>
      <c r="N13" s="29"/>
      <c r="O13" s="30"/>
    </row>
    <row r="14" spans="2:15" x14ac:dyDescent="0.25">
      <c r="B14" s="27"/>
      <c r="C14" s="29"/>
      <c r="D14" s="29"/>
      <c r="E14" s="29"/>
      <c r="F14" s="29"/>
      <c r="G14" s="29"/>
      <c r="H14" s="29" t="s">
        <v>3</v>
      </c>
      <c r="I14" s="29"/>
      <c r="J14" s="29"/>
      <c r="K14" s="29"/>
      <c r="L14" s="29"/>
      <c r="M14" s="29"/>
      <c r="N14" s="29"/>
      <c r="O14" s="30"/>
    </row>
    <row r="15" spans="2:15" ht="15" customHeight="1" x14ac:dyDescent="0.25">
      <c r="B15" s="27"/>
      <c r="C15" s="29"/>
      <c r="D15" s="29"/>
      <c r="E15" s="178" t="s">
        <v>161</v>
      </c>
      <c r="F15" s="29"/>
      <c r="G15" s="29"/>
      <c r="H15" s="29"/>
      <c r="I15" s="29"/>
      <c r="J15" s="29"/>
      <c r="K15" s="181" t="e">
        <f>E15*I16</f>
        <v>#VALUE!</v>
      </c>
      <c r="L15" s="188" t="s">
        <v>6</v>
      </c>
      <c r="M15" s="188"/>
      <c r="N15" s="29"/>
      <c r="O15" s="30"/>
    </row>
    <row r="16" spans="2:15" ht="15" customHeight="1" x14ac:dyDescent="0.25">
      <c r="B16" s="27"/>
      <c r="C16" s="29"/>
      <c r="D16" s="29"/>
      <c r="E16" s="179"/>
      <c r="F16" s="29" t="s">
        <v>4</v>
      </c>
      <c r="G16" s="29"/>
      <c r="H16" s="33" t="s">
        <v>5</v>
      </c>
      <c r="I16" s="29">
        <v>0.06</v>
      </c>
      <c r="J16" s="29" t="s">
        <v>159</v>
      </c>
      <c r="K16" s="181"/>
      <c r="L16" s="188"/>
      <c r="M16" s="188"/>
      <c r="N16" s="29"/>
      <c r="O16" s="30"/>
    </row>
    <row r="17" spans="2:15" x14ac:dyDescent="0.25">
      <c r="B17" s="27"/>
      <c r="C17" s="29"/>
      <c r="D17" s="29"/>
      <c r="E17" s="180"/>
      <c r="F17" s="29"/>
      <c r="G17" s="29"/>
      <c r="H17" s="29"/>
      <c r="I17" s="29"/>
      <c r="J17" s="29"/>
      <c r="K17" s="181"/>
      <c r="L17" s="188"/>
      <c r="M17" s="188"/>
      <c r="N17" s="29"/>
      <c r="O17" s="30"/>
    </row>
    <row r="18" spans="2:15" x14ac:dyDescent="0.25">
      <c r="B18" s="27"/>
      <c r="C18" s="29"/>
      <c r="D18" s="29"/>
      <c r="E18" s="34"/>
      <c r="F18" s="29"/>
      <c r="G18" s="29"/>
      <c r="H18" s="29"/>
      <c r="I18" s="29"/>
      <c r="J18" s="29"/>
      <c r="K18" s="132"/>
      <c r="L18" s="134"/>
      <c r="M18" s="134"/>
      <c r="N18" s="29"/>
      <c r="O18" s="30"/>
    </row>
    <row r="19" spans="2:15" x14ac:dyDescent="0.25">
      <c r="B19" s="27"/>
      <c r="C19" s="32" t="s">
        <v>196</v>
      </c>
      <c r="D19" s="29"/>
      <c r="E19" s="34"/>
      <c r="F19" s="29"/>
      <c r="G19" s="29"/>
      <c r="H19" s="29"/>
      <c r="I19" s="29"/>
      <c r="J19" s="29"/>
      <c r="K19" s="132"/>
      <c r="L19" s="134"/>
      <c r="M19" s="134"/>
      <c r="N19" s="29"/>
      <c r="O19" s="30"/>
    </row>
    <row r="20" spans="2:15" ht="44.25" customHeight="1" x14ac:dyDescent="0.25">
      <c r="B20" s="27"/>
      <c r="C20" s="182" t="s">
        <v>213</v>
      </c>
      <c r="D20" s="182"/>
      <c r="E20" s="182"/>
      <c r="F20" s="182"/>
      <c r="G20" s="182"/>
      <c r="H20" s="182"/>
      <c r="I20" s="182"/>
      <c r="J20" s="182"/>
      <c r="K20" s="182"/>
      <c r="L20" s="182"/>
      <c r="M20" s="182"/>
      <c r="N20" s="29"/>
      <c r="O20" s="30"/>
    </row>
    <row r="21" spans="2:15" x14ac:dyDescent="0.25">
      <c r="B21" s="27"/>
      <c r="C21" s="37"/>
      <c r="D21" s="38"/>
      <c r="E21" s="38"/>
      <c r="F21" s="133"/>
      <c r="G21" s="133"/>
      <c r="H21" s="133"/>
      <c r="I21" s="133"/>
      <c r="J21" s="133"/>
      <c r="K21" s="133"/>
      <c r="L21" s="225" t="s">
        <v>212</v>
      </c>
      <c r="M21" s="133"/>
      <c r="N21" s="29"/>
      <c r="O21" s="30"/>
    </row>
    <row r="22" spans="2:15" x14ac:dyDescent="0.25">
      <c r="B22" s="27"/>
      <c r="C22" s="37"/>
      <c r="D22" s="38"/>
      <c r="E22" s="38"/>
      <c r="F22" s="133"/>
      <c r="G22" s="133"/>
      <c r="H22" s="133"/>
      <c r="I22" s="133"/>
      <c r="J22" s="133"/>
      <c r="K22" s="133"/>
      <c r="L22" s="225"/>
      <c r="M22" s="133"/>
      <c r="N22" s="29"/>
      <c r="O22" s="30"/>
    </row>
    <row r="23" spans="2:15" ht="16.5" customHeight="1" x14ac:dyDescent="0.25">
      <c r="B23" s="27"/>
      <c r="C23" s="38"/>
      <c r="D23" s="38"/>
      <c r="E23" s="38"/>
      <c r="F23" s="184" t="s">
        <v>211</v>
      </c>
      <c r="G23" s="184"/>
      <c r="H23" s="184"/>
      <c r="I23" s="40" t="s">
        <v>209</v>
      </c>
      <c r="J23" s="133"/>
      <c r="K23" s="41" t="s">
        <v>210</v>
      </c>
      <c r="L23" s="226"/>
      <c r="M23" s="133"/>
      <c r="N23" s="29"/>
      <c r="O23" s="30"/>
    </row>
    <row r="24" spans="2:15" x14ac:dyDescent="0.25">
      <c r="B24" s="27"/>
      <c r="C24" s="183" t="s">
        <v>206</v>
      </c>
      <c r="D24" s="183"/>
      <c r="E24" s="183"/>
      <c r="F24" s="185">
        <v>1474</v>
      </c>
      <c r="G24" s="185"/>
      <c r="H24" s="185"/>
      <c r="I24" s="42" t="e">
        <f>$K$15</f>
        <v>#VALUE!</v>
      </c>
      <c r="J24" s="133"/>
      <c r="K24" s="43" t="e">
        <f>F24*I24</f>
        <v>#VALUE!</v>
      </c>
      <c r="L24" s="129"/>
      <c r="M24" s="133"/>
      <c r="N24" s="29"/>
      <c r="O24" s="30"/>
    </row>
    <row r="25" spans="2:15" x14ac:dyDescent="0.25">
      <c r="B25" s="27"/>
      <c r="C25" s="183" t="s">
        <v>207</v>
      </c>
      <c r="D25" s="183"/>
      <c r="E25" s="183"/>
      <c r="F25" s="185">
        <v>1525</v>
      </c>
      <c r="G25" s="185"/>
      <c r="H25" s="185"/>
      <c r="I25" s="42" t="e">
        <f t="shared" ref="I25:I26" si="0">$K$15</f>
        <v>#VALUE!</v>
      </c>
      <c r="J25" s="29"/>
      <c r="K25" s="43" t="e">
        <f t="shared" ref="K25:K26" si="1">F25*I25</f>
        <v>#VALUE!</v>
      </c>
      <c r="L25" s="129"/>
      <c r="M25" s="134"/>
      <c r="N25" s="29"/>
      <c r="O25" s="30"/>
    </row>
    <row r="26" spans="2:15" x14ac:dyDescent="0.25">
      <c r="B26" s="27"/>
      <c r="C26" s="183" t="s">
        <v>208</v>
      </c>
      <c r="D26" s="183"/>
      <c r="E26" s="183"/>
      <c r="F26" s="185">
        <v>1825</v>
      </c>
      <c r="G26" s="185"/>
      <c r="H26" s="185"/>
      <c r="I26" s="42" t="e">
        <f t="shared" si="0"/>
        <v>#VALUE!</v>
      </c>
      <c r="J26" s="29"/>
      <c r="K26" s="43" t="e">
        <f t="shared" si="1"/>
        <v>#VALUE!</v>
      </c>
      <c r="L26" s="129"/>
      <c r="M26" s="134"/>
      <c r="N26" s="29"/>
      <c r="O26" s="30"/>
    </row>
    <row r="27" spans="2:15" ht="15.75" thickBot="1" x14ac:dyDescent="0.3">
      <c r="B27" s="27"/>
      <c r="C27" s="29"/>
      <c r="D27" s="29"/>
      <c r="E27" s="29"/>
      <c r="F27" s="29"/>
      <c r="G27" s="29"/>
      <c r="H27" s="29"/>
      <c r="I27" s="29"/>
      <c r="J27" s="29"/>
      <c r="K27" s="29"/>
      <c r="L27" s="29"/>
      <c r="M27" s="29"/>
      <c r="N27" s="29"/>
      <c r="O27" s="30"/>
    </row>
    <row r="28" spans="2:15" ht="16.5" thickBot="1" x14ac:dyDescent="0.3">
      <c r="B28" s="189" t="s">
        <v>7</v>
      </c>
      <c r="C28" s="190"/>
      <c r="D28" s="190"/>
      <c r="E28" s="190"/>
      <c r="F28" s="190"/>
      <c r="G28" s="190"/>
      <c r="H28" s="190"/>
      <c r="I28" s="190"/>
      <c r="J28" s="190"/>
      <c r="K28" s="190"/>
      <c r="L28" s="190"/>
      <c r="M28" s="190"/>
      <c r="N28" s="190"/>
      <c r="O28" s="191"/>
    </row>
    <row r="29" spans="2:15" x14ac:dyDescent="0.25">
      <c r="B29" s="44" t="s">
        <v>195</v>
      </c>
      <c r="C29" s="45"/>
      <c r="D29" s="45"/>
      <c r="E29" s="45"/>
      <c r="F29" s="45"/>
      <c r="G29" s="45"/>
      <c r="H29" s="45"/>
      <c r="I29" s="45"/>
      <c r="J29" s="45"/>
      <c r="K29" s="45"/>
      <c r="L29" s="45"/>
      <c r="M29" s="45"/>
      <c r="N29" s="45"/>
      <c r="O29" s="46"/>
    </row>
    <row r="30" spans="2:15" x14ac:dyDescent="0.25">
      <c r="B30" s="47"/>
      <c r="C30" s="29" t="s">
        <v>153</v>
      </c>
      <c r="D30" s="32"/>
      <c r="E30" s="45"/>
      <c r="F30" s="45"/>
      <c r="G30" s="45"/>
      <c r="H30" s="45"/>
      <c r="I30" s="45"/>
      <c r="J30" s="45"/>
      <c r="K30" s="45"/>
      <c r="L30" s="45"/>
      <c r="M30" s="45"/>
      <c r="N30" s="45"/>
      <c r="O30" s="46"/>
    </row>
    <row r="31" spans="2:15" x14ac:dyDescent="0.25">
      <c r="B31" s="47"/>
      <c r="C31" s="29"/>
      <c r="D31" s="45"/>
      <c r="E31" s="178" t="s">
        <v>223</v>
      </c>
      <c r="F31" s="45"/>
      <c r="G31" s="45"/>
      <c r="H31" s="45"/>
      <c r="I31" s="45"/>
      <c r="J31" s="45"/>
      <c r="K31" s="45"/>
      <c r="L31" s="45"/>
      <c r="M31" s="45"/>
      <c r="N31" s="45"/>
      <c r="O31" s="46"/>
    </row>
    <row r="32" spans="2:15" x14ac:dyDescent="0.25">
      <c r="B32" s="47"/>
      <c r="C32" s="45"/>
      <c r="D32" s="45"/>
      <c r="E32" s="179"/>
      <c r="F32" s="33" t="s">
        <v>5</v>
      </c>
      <c r="G32" s="33"/>
      <c r="H32" s="29">
        <v>75</v>
      </c>
      <c r="I32" s="29" t="s">
        <v>175</v>
      </c>
      <c r="J32" s="29" t="s">
        <v>159</v>
      </c>
      <c r="K32" s="45" t="e">
        <f>E31*H32</f>
        <v>#VALUE!</v>
      </c>
      <c r="L32" s="45"/>
      <c r="M32" s="45"/>
      <c r="N32" s="45"/>
      <c r="O32" s="46"/>
    </row>
    <row r="33" spans="2:15" x14ac:dyDescent="0.25">
      <c r="B33" s="47"/>
      <c r="C33" s="45"/>
      <c r="D33" s="45"/>
      <c r="E33" s="180"/>
      <c r="F33" s="33"/>
      <c r="G33" s="33"/>
      <c r="H33" s="29"/>
      <c r="I33" s="48"/>
      <c r="J33" s="48"/>
      <c r="K33" s="135"/>
      <c r="L33" s="50"/>
      <c r="M33" s="51"/>
      <c r="N33" s="45"/>
      <c r="O33" s="46"/>
    </row>
    <row r="34" spans="2:15" x14ac:dyDescent="0.25">
      <c r="B34" s="47"/>
      <c r="C34" s="45"/>
      <c r="D34" s="45"/>
      <c r="E34" s="178" t="s">
        <v>224</v>
      </c>
      <c r="F34" s="33"/>
      <c r="G34" s="33"/>
      <c r="H34" s="29"/>
      <c r="I34" s="48"/>
      <c r="J34" s="48"/>
      <c r="K34" s="135"/>
      <c r="L34" s="50"/>
      <c r="M34" s="51"/>
      <c r="N34" s="45"/>
      <c r="O34" s="46"/>
    </row>
    <row r="35" spans="2:15" ht="34.5" x14ac:dyDescent="0.25">
      <c r="B35" s="47"/>
      <c r="C35" s="52"/>
      <c r="D35" s="45"/>
      <c r="E35" s="179"/>
      <c r="F35" s="33" t="s">
        <v>175</v>
      </c>
      <c r="G35" s="33"/>
      <c r="H35" s="29" t="s">
        <v>176</v>
      </c>
      <c r="I35" s="48"/>
      <c r="J35" s="48"/>
      <c r="K35" s="53" t="s">
        <v>179</v>
      </c>
      <c r="L35" s="50"/>
      <c r="M35" s="51"/>
      <c r="N35" s="45"/>
      <c r="O35" s="46"/>
    </row>
    <row r="36" spans="2:15" x14ac:dyDescent="0.25">
      <c r="B36" s="47"/>
      <c r="C36" s="45"/>
      <c r="D36" s="45"/>
      <c r="E36" s="180"/>
      <c r="F36" s="33"/>
      <c r="G36" s="33"/>
      <c r="H36" s="29"/>
      <c r="I36" s="48"/>
      <c r="J36" s="48"/>
      <c r="K36" s="135"/>
      <c r="L36" s="50"/>
      <c r="M36" s="51"/>
      <c r="N36" s="45"/>
      <c r="O36" s="46"/>
    </row>
    <row r="37" spans="2:15" x14ac:dyDescent="0.25">
      <c r="B37" s="47"/>
      <c r="C37" s="45"/>
      <c r="D37" s="45"/>
      <c r="E37" s="178" t="s">
        <v>225</v>
      </c>
      <c r="F37" s="33"/>
      <c r="G37" s="33"/>
      <c r="H37" s="29"/>
      <c r="I37" s="48"/>
      <c r="J37" s="48"/>
      <c r="K37" s="135"/>
      <c r="L37" s="50"/>
      <c r="M37" s="51"/>
      <c r="N37" s="45"/>
      <c r="O37" s="46"/>
    </row>
    <row r="38" spans="2:15" ht="34.5" x14ac:dyDescent="0.25">
      <c r="B38" s="47"/>
      <c r="C38" s="45"/>
      <c r="D38" s="45"/>
      <c r="E38" s="179"/>
      <c r="F38" s="33" t="s">
        <v>4</v>
      </c>
      <c r="G38" s="33"/>
      <c r="H38" s="29" t="s">
        <v>177</v>
      </c>
      <c r="I38" s="48"/>
      <c r="J38" s="48"/>
      <c r="K38" s="53" t="s">
        <v>179</v>
      </c>
      <c r="L38" s="50"/>
      <c r="M38" s="51"/>
      <c r="N38" s="45"/>
      <c r="O38" s="46"/>
    </row>
    <row r="39" spans="2:15" ht="15.75" thickBot="1" x14ac:dyDescent="0.3">
      <c r="B39" s="47"/>
      <c r="C39" s="45"/>
      <c r="D39" s="45"/>
      <c r="E39" s="180"/>
      <c r="F39" s="54"/>
      <c r="G39" s="54"/>
      <c r="H39" s="55"/>
      <c r="I39" s="56"/>
      <c r="J39" s="56"/>
      <c r="K39" s="136"/>
      <c r="L39" s="50"/>
      <c r="M39" s="51"/>
      <c r="N39" s="45"/>
      <c r="O39" s="46"/>
    </row>
    <row r="40" spans="2:15" ht="15.75" thickBot="1" x14ac:dyDescent="0.3">
      <c r="B40" s="47"/>
      <c r="C40" s="45"/>
      <c r="D40" s="45"/>
      <c r="E40" s="57" t="s">
        <v>178</v>
      </c>
      <c r="F40" s="33"/>
      <c r="G40" s="33"/>
      <c r="H40" s="29"/>
      <c r="I40" s="48"/>
      <c r="J40" s="48"/>
      <c r="K40" s="58" t="e">
        <f>K32-E34-E37</f>
        <v>#VALUE!</v>
      </c>
      <c r="L40" s="51" t="s">
        <v>4</v>
      </c>
      <c r="M40" s="51"/>
      <c r="N40" s="45"/>
      <c r="O40" s="46"/>
    </row>
    <row r="41" spans="2:15" x14ac:dyDescent="0.25">
      <c r="B41" s="47"/>
      <c r="C41" s="45"/>
      <c r="D41" s="45"/>
      <c r="E41" s="137"/>
      <c r="F41" s="33"/>
      <c r="G41" s="33"/>
      <c r="H41" s="29"/>
      <c r="I41" s="48"/>
      <c r="J41" s="48"/>
      <c r="K41" s="135"/>
      <c r="L41" s="50"/>
      <c r="M41" s="51"/>
      <c r="N41" s="45"/>
      <c r="O41" s="46"/>
    </row>
    <row r="42" spans="2:15" x14ac:dyDescent="0.25">
      <c r="B42" s="47"/>
      <c r="C42" s="45"/>
      <c r="D42" s="45"/>
      <c r="E42" s="60" t="s">
        <v>180</v>
      </c>
      <c r="F42" s="33"/>
      <c r="G42" s="33"/>
      <c r="H42" s="29"/>
      <c r="I42" s="48"/>
      <c r="J42" s="48"/>
      <c r="K42" s="135"/>
      <c r="L42" s="50"/>
      <c r="M42" s="51" t="s">
        <v>191</v>
      </c>
      <c r="N42" s="45"/>
      <c r="O42" s="46"/>
    </row>
    <row r="43" spans="2:15" ht="30" customHeight="1" x14ac:dyDescent="0.25">
      <c r="B43" s="47"/>
      <c r="C43" s="45"/>
      <c r="D43" s="45"/>
      <c r="E43" s="178" t="s">
        <v>226</v>
      </c>
      <c r="F43" s="33"/>
      <c r="G43" s="33"/>
      <c r="H43" s="29"/>
      <c r="I43" s="48"/>
      <c r="J43" s="48"/>
      <c r="K43" s="135"/>
      <c r="L43" s="50"/>
      <c r="M43" s="61"/>
      <c r="N43" s="228" t="s">
        <v>182</v>
      </c>
      <c r="O43" s="229"/>
    </row>
    <row r="44" spans="2:15" x14ac:dyDescent="0.25">
      <c r="B44" s="47"/>
      <c r="C44" s="45"/>
      <c r="D44" s="45"/>
      <c r="E44" s="179"/>
      <c r="F44" s="33" t="s">
        <v>4</v>
      </c>
      <c r="G44" s="33"/>
      <c r="H44" s="29"/>
      <c r="I44" s="62"/>
      <c r="J44" s="48"/>
      <c r="K44" s="63" t="e">
        <f>E43-K40</f>
        <v>#VALUE!</v>
      </c>
      <c r="L44" s="51" t="s">
        <v>4</v>
      </c>
      <c r="M44" s="64"/>
      <c r="N44" s="65" t="s">
        <v>181</v>
      </c>
      <c r="O44" s="66"/>
    </row>
    <row r="45" spans="2:15" ht="30" customHeight="1" x14ac:dyDescent="0.25">
      <c r="B45" s="47"/>
      <c r="C45" s="45"/>
      <c r="D45" s="45"/>
      <c r="E45" s="180"/>
      <c r="F45" s="33"/>
      <c r="G45" s="33"/>
      <c r="H45" s="29"/>
      <c r="I45" s="48"/>
      <c r="J45" s="48"/>
      <c r="K45" s="135"/>
      <c r="L45" s="50"/>
      <c r="M45" s="67"/>
      <c r="N45" s="230" t="s">
        <v>193</v>
      </c>
      <c r="O45" s="231"/>
    </row>
    <row r="46" spans="2:15" x14ac:dyDescent="0.25">
      <c r="B46" s="47"/>
      <c r="C46" s="45"/>
      <c r="D46" s="45"/>
      <c r="E46" s="68"/>
      <c r="F46" s="33"/>
      <c r="G46" s="33"/>
      <c r="H46" s="29"/>
      <c r="I46" s="48"/>
      <c r="J46" s="48"/>
      <c r="K46" s="135"/>
      <c r="L46" s="50"/>
      <c r="M46" s="51"/>
      <c r="N46" s="45"/>
      <c r="O46" s="46"/>
    </row>
    <row r="47" spans="2:15" x14ac:dyDescent="0.25">
      <c r="B47" s="44" t="s">
        <v>194</v>
      </c>
      <c r="C47" s="69" t="s">
        <v>219</v>
      </c>
      <c r="D47" s="70"/>
      <c r="E47" s="71"/>
      <c r="F47" s="72"/>
      <c r="G47" s="72"/>
      <c r="H47" s="70"/>
      <c r="I47" s="73"/>
      <c r="J47" s="73"/>
      <c r="K47" s="72"/>
      <c r="L47" s="74"/>
      <c r="M47" s="74"/>
      <c r="N47" s="70"/>
      <c r="O47" s="75"/>
    </row>
    <row r="48" spans="2:15" x14ac:dyDescent="0.25">
      <c r="B48" s="47"/>
      <c r="C48" s="31" t="s">
        <v>222</v>
      </c>
      <c r="D48" s="29"/>
      <c r="E48" s="76"/>
      <c r="F48" s="33"/>
      <c r="G48" s="33"/>
      <c r="H48" s="29"/>
      <c r="I48" s="32"/>
      <c r="J48" s="32"/>
      <c r="K48" s="33"/>
      <c r="L48" s="50"/>
      <c r="M48" s="51"/>
      <c r="N48" s="29"/>
      <c r="O48" s="46"/>
    </row>
    <row r="49" spans="2:15" x14ac:dyDescent="0.25">
      <c r="B49" s="47"/>
      <c r="C49" s="31"/>
      <c r="D49" s="29"/>
      <c r="E49" s="76"/>
      <c r="F49" s="33"/>
      <c r="G49" s="33"/>
      <c r="H49" s="29"/>
      <c r="I49" s="32"/>
      <c r="J49" s="32"/>
      <c r="K49" s="33"/>
      <c r="L49" s="50"/>
      <c r="M49" s="51"/>
      <c r="N49" s="29"/>
      <c r="O49" s="46"/>
    </row>
    <row r="50" spans="2:15" x14ac:dyDescent="0.25">
      <c r="B50" s="47"/>
      <c r="C50" s="29"/>
      <c r="D50" s="29"/>
      <c r="E50" s="232" t="s">
        <v>183</v>
      </c>
      <c r="F50" s="232"/>
      <c r="G50" s="232"/>
      <c r="H50" s="232"/>
      <c r="I50" s="232"/>
      <c r="J50" s="32" t="s">
        <v>184</v>
      </c>
      <c r="K50" s="77" t="e">
        <f>IF(K44&lt;0,K44*(14000/75),0)</f>
        <v>#VALUE!</v>
      </c>
      <c r="L50" s="50"/>
      <c r="M50" s="51"/>
      <c r="N50" s="29"/>
      <c r="O50" s="46"/>
    </row>
    <row r="51" spans="2:15" x14ac:dyDescent="0.25">
      <c r="B51" s="47"/>
      <c r="C51" s="29"/>
      <c r="D51" s="29"/>
      <c r="E51" s="68"/>
      <c r="F51" s="33"/>
      <c r="G51" s="33"/>
      <c r="H51" s="29"/>
      <c r="I51" s="32"/>
      <c r="J51" s="32"/>
      <c r="K51" s="33"/>
      <c r="L51" s="50"/>
      <c r="M51" s="51"/>
      <c r="N51" s="29"/>
      <c r="O51" s="46"/>
    </row>
    <row r="52" spans="2:15" ht="33" customHeight="1" x14ac:dyDescent="0.25">
      <c r="B52" s="47"/>
      <c r="C52" s="78" t="s">
        <v>186</v>
      </c>
      <c r="D52" s="29"/>
      <c r="E52" s="137" t="s">
        <v>187</v>
      </c>
      <c r="F52" s="50">
        <v>7000</v>
      </c>
      <c r="G52" s="50"/>
      <c r="H52" s="50"/>
      <c r="I52" s="127" t="s">
        <v>227</v>
      </c>
      <c r="J52" s="32" t="s">
        <v>185</v>
      </c>
      <c r="K52" s="79" t="e">
        <f>I52*F52</f>
        <v>#VALUE!</v>
      </c>
      <c r="L52" s="50"/>
      <c r="M52" s="51"/>
      <c r="N52" s="29"/>
      <c r="O52" s="46"/>
    </row>
    <row r="53" spans="2:15" ht="33" customHeight="1" x14ac:dyDescent="0.25">
      <c r="B53" s="47"/>
      <c r="C53" s="29"/>
      <c r="D53" s="29"/>
      <c r="E53" s="137" t="s">
        <v>188</v>
      </c>
      <c r="F53" s="50">
        <v>4520</v>
      </c>
      <c r="G53" s="50"/>
      <c r="H53" s="50"/>
      <c r="I53" s="127" t="s">
        <v>228</v>
      </c>
      <c r="J53" s="32" t="s">
        <v>185</v>
      </c>
      <c r="K53" s="79" t="e">
        <f>I53*F53</f>
        <v>#VALUE!</v>
      </c>
      <c r="L53" s="50"/>
      <c r="M53" s="51"/>
      <c r="N53" s="29"/>
      <c r="O53" s="46"/>
    </row>
    <row r="54" spans="2:15" x14ac:dyDescent="0.25">
      <c r="B54" s="47"/>
      <c r="C54" s="29"/>
      <c r="D54" s="29"/>
      <c r="E54" s="68"/>
      <c r="F54" s="33"/>
      <c r="G54" s="33"/>
      <c r="H54" s="29"/>
      <c r="I54" s="32"/>
      <c r="J54" s="32"/>
      <c r="K54" s="33"/>
      <c r="L54" s="50"/>
      <c r="M54" s="51"/>
      <c r="N54" s="29"/>
      <c r="O54" s="46"/>
    </row>
    <row r="55" spans="2:15" ht="15.75" thickBot="1" x14ac:dyDescent="0.3">
      <c r="B55" s="47"/>
      <c r="C55" s="29"/>
      <c r="D55" s="29"/>
      <c r="E55" s="80"/>
      <c r="F55" s="54"/>
      <c r="G55" s="54"/>
      <c r="H55" s="55"/>
      <c r="I55" s="81"/>
      <c r="J55" s="81"/>
      <c r="K55" s="54"/>
      <c r="L55" s="50"/>
      <c r="M55" s="51" t="s">
        <v>192</v>
      </c>
      <c r="N55" s="29"/>
      <c r="O55" s="46"/>
    </row>
    <row r="56" spans="2:15" ht="15.75" thickBot="1" x14ac:dyDescent="0.3">
      <c r="B56" s="47"/>
      <c r="C56" s="29"/>
      <c r="D56" s="29"/>
      <c r="E56" s="57" t="s">
        <v>189</v>
      </c>
      <c r="F56" s="33"/>
      <c r="G56" s="33"/>
      <c r="H56" s="29"/>
      <c r="I56" s="32"/>
      <c r="J56" s="82" t="s">
        <v>184</v>
      </c>
      <c r="K56" s="130" t="e">
        <f>K50+K52+K53</f>
        <v>#VALUE!</v>
      </c>
      <c r="L56" s="50"/>
      <c r="M56" s="64"/>
      <c r="N56" s="32" t="s">
        <v>181</v>
      </c>
      <c r="O56" s="46"/>
    </row>
    <row r="57" spans="2:15" x14ac:dyDescent="0.25">
      <c r="B57" s="47"/>
      <c r="C57" s="29"/>
      <c r="D57" s="29"/>
      <c r="E57" s="68"/>
      <c r="F57" s="33"/>
      <c r="G57" s="33"/>
      <c r="H57" s="29"/>
      <c r="I57" s="32"/>
      <c r="J57" s="32"/>
      <c r="K57" s="33"/>
      <c r="L57" s="50"/>
      <c r="M57" s="67"/>
      <c r="N57" s="32" t="s">
        <v>190</v>
      </c>
      <c r="O57" s="46"/>
    </row>
    <row r="58" spans="2:15" x14ac:dyDescent="0.25">
      <c r="B58" s="47"/>
      <c r="C58" s="29"/>
      <c r="D58" s="29"/>
      <c r="E58" s="68"/>
      <c r="F58" s="33"/>
      <c r="G58" s="33"/>
      <c r="H58" s="29"/>
      <c r="I58" s="32"/>
      <c r="J58" s="32"/>
      <c r="K58" s="33"/>
      <c r="L58" s="50"/>
      <c r="M58" s="51"/>
      <c r="N58" s="29"/>
      <c r="O58" s="46"/>
    </row>
    <row r="59" spans="2:15" x14ac:dyDescent="0.25">
      <c r="B59" s="47"/>
      <c r="C59" s="45"/>
      <c r="D59" s="45"/>
      <c r="E59" s="68"/>
      <c r="F59" s="33"/>
      <c r="G59" s="33"/>
      <c r="H59" s="29"/>
      <c r="I59" s="48"/>
      <c r="J59" s="48"/>
      <c r="K59" s="135"/>
      <c r="L59" s="50"/>
      <c r="M59" s="51"/>
      <c r="N59" s="45"/>
      <c r="O59" s="46"/>
    </row>
    <row r="60" spans="2:15" x14ac:dyDescent="0.25">
      <c r="B60" s="47"/>
      <c r="C60" s="45"/>
      <c r="D60" s="45"/>
      <c r="E60" s="68"/>
      <c r="F60" s="33"/>
      <c r="G60" s="33"/>
      <c r="H60" s="29"/>
      <c r="I60" s="48"/>
      <c r="J60" s="48"/>
      <c r="K60" s="135"/>
      <c r="L60" s="50"/>
      <c r="M60" s="51"/>
      <c r="N60" s="45"/>
      <c r="O60" s="46"/>
    </row>
    <row r="61" spans="2:15" ht="15.75" thickBot="1" x14ac:dyDescent="0.3">
      <c r="B61" s="83"/>
      <c r="C61" s="84"/>
      <c r="D61" s="84"/>
      <c r="E61" s="84"/>
      <c r="F61" s="84"/>
      <c r="G61" s="84"/>
      <c r="H61" s="84"/>
      <c r="I61" s="84"/>
      <c r="J61" s="84"/>
      <c r="K61" s="84"/>
      <c r="L61" s="84"/>
      <c r="M61" s="84"/>
      <c r="N61" s="84"/>
      <c r="O61" s="85"/>
    </row>
    <row r="62" spans="2:15" ht="16.5" thickBot="1" x14ac:dyDescent="0.3">
      <c r="B62" s="192" t="s">
        <v>8</v>
      </c>
      <c r="C62" s="193"/>
      <c r="D62" s="193"/>
      <c r="E62" s="193"/>
      <c r="F62" s="193"/>
      <c r="G62" s="193"/>
      <c r="H62" s="193"/>
      <c r="I62" s="193"/>
      <c r="J62" s="193"/>
      <c r="K62" s="193"/>
      <c r="L62" s="193"/>
      <c r="M62" s="193"/>
      <c r="N62" s="193"/>
      <c r="O62" s="194"/>
    </row>
    <row r="63" spans="2:15" x14ac:dyDescent="0.25">
      <c r="B63" s="47"/>
      <c r="C63" s="86"/>
      <c r="D63" s="87"/>
      <c r="E63" s="87"/>
      <c r="F63" s="87"/>
      <c r="G63" s="87"/>
      <c r="H63" s="87"/>
      <c r="I63" s="87"/>
      <c r="J63" s="87"/>
      <c r="K63" s="87"/>
      <c r="L63" s="87"/>
      <c r="M63" s="87"/>
      <c r="N63" s="45"/>
      <c r="O63" s="46"/>
    </row>
    <row r="64" spans="2:15" ht="15.75" thickBot="1" x14ac:dyDescent="0.3">
      <c r="B64" s="47"/>
      <c r="C64" s="32" t="s">
        <v>9</v>
      </c>
      <c r="D64" s="48"/>
      <c r="E64" s="45"/>
      <c r="F64" s="45"/>
      <c r="G64" s="45"/>
      <c r="H64" s="45"/>
      <c r="I64" s="45"/>
      <c r="J64" s="45"/>
      <c r="K64" s="45"/>
      <c r="L64" s="45"/>
      <c r="M64" s="45"/>
      <c r="N64" s="45"/>
      <c r="O64" s="46"/>
    </row>
    <row r="65" spans="2:15" ht="15.75" customHeight="1" thickBot="1" x14ac:dyDescent="0.3">
      <c r="B65" s="227" t="s">
        <v>162</v>
      </c>
      <c r="C65" s="88"/>
      <c r="D65" s="45"/>
      <c r="E65" s="29" t="s">
        <v>10</v>
      </c>
      <c r="F65" s="45"/>
      <c r="G65" s="45"/>
      <c r="H65" s="45"/>
      <c r="I65" s="45"/>
      <c r="J65" s="45"/>
      <c r="K65" s="45"/>
      <c r="L65" s="45"/>
      <c r="M65" s="45"/>
      <c r="N65" s="45"/>
      <c r="O65" s="46"/>
    </row>
    <row r="66" spans="2:15" ht="15.75" thickBot="1" x14ac:dyDescent="0.3">
      <c r="B66" s="227"/>
      <c r="C66" s="88"/>
      <c r="D66" s="45"/>
      <c r="E66" s="29" t="s">
        <v>11</v>
      </c>
      <c r="F66" s="45"/>
      <c r="G66" s="45"/>
      <c r="H66" s="45"/>
      <c r="I66" s="45"/>
      <c r="J66" s="45"/>
      <c r="K66" s="45"/>
      <c r="L66" s="45"/>
      <c r="M66" s="45"/>
      <c r="N66" s="45"/>
      <c r="O66" s="46"/>
    </row>
    <row r="67" spans="2:15" ht="15.75" thickBot="1" x14ac:dyDescent="0.3">
      <c r="B67" s="227"/>
      <c r="C67" s="88"/>
      <c r="D67" s="45"/>
      <c r="E67" s="29" t="s">
        <v>12</v>
      </c>
      <c r="F67" s="45"/>
      <c r="G67" s="45"/>
      <c r="H67" s="45"/>
      <c r="I67" s="45"/>
      <c r="J67" s="45"/>
      <c r="K67" s="45"/>
      <c r="L67" s="45"/>
      <c r="M67" s="45"/>
      <c r="N67" s="89"/>
      <c r="O67" s="46"/>
    </row>
    <row r="68" spans="2:15" ht="17.25" customHeight="1" thickBot="1" x14ac:dyDescent="0.3">
      <c r="B68" s="227"/>
      <c r="C68" s="88"/>
      <c r="D68" s="45"/>
      <c r="E68" s="29" t="s">
        <v>13</v>
      </c>
      <c r="F68" s="45"/>
      <c r="G68" s="45"/>
      <c r="H68" s="45"/>
      <c r="I68" s="45"/>
      <c r="J68" s="45"/>
      <c r="K68" s="45"/>
      <c r="L68" s="45"/>
      <c r="M68" s="45"/>
      <c r="N68" s="45"/>
      <c r="O68" s="46"/>
    </row>
    <row r="69" spans="2:15" ht="45.75" x14ac:dyDescent="0.25">
      <c r="B69" s="90"/>
      <c r="C69" s="91">
        <f>COUNTBLANK(C65:C68)</f>
        <v>4</v>
      </c>
      <c r="D69" s="45"/>
      <c r="E69" s="45"/>
      <c r="F69" s="92" t="s">
        <v>165</v>
      </c>
      <c r="G69" s="92" t="s">
        <v>221</v>
      </c>
      <c r="H69" s="45"/>
      <c r="I69" s="45"/>
      <c r="J69" s="45"/>
      <c r="K69" s="172" t="s">
        <v>16</v>
      </c>
      <c r="L69" s="172" t="s">
        <v>154</v>
      </c>
      <c r="M69" s="172" t="s">
        <v>155</v>
      </c>
      <c r="N69" s="163"/>
      <c r="O69" s="165"/>
    </row>
    <row r="70" spans="2:15" ht="15.75" thickBot="1" x14ac:dyDescent="0.3">
      <c r="B70" s="27"/>
      <c r="C70" s="93"/>
      <c r="D70" s="93"/>
      <c r="E70" s="94" t="s">
        <v>14</v>
      </c>
      <c r="F70" s="95" t="s">
        <v>15</v>
      </c>
      <c r="G70" s="95" t="s">
        <v>220</v>
      </c>
      <c r="H70" s="93"/>
      <c r="I70" s="94" t="s">
        <v>8</v>
      </c>
      <c r="J70" s="96"/>
      <c r="K70" s="173"/>
      <c r="L70" s="173"/>
      <c r="M70" s="173"/>
      <c r="N70" s="164"/>
      <c r="O70" s="166"/>
    </row>
    <row r="71" spans="2:15" x14ac:dyDescent="0.25">
      <c r="B71" s="97" t="s">
        <v>110</v>
      </c>
      <c r="C71" s="98" t="s">
        <v>17</v>
      </c>
      <c r="D71" s="99">
        <v>1</v>
      </c>
      <c r="E71" s="99" t="s">
        <v>18</v>
      </c>
      <c r="F71" s="128"/>
      <c r="G71" s="128"/>
      <c r="H71" s="100"/>
      <c r="I71" s="99" t="s">
        <v>19</v>
      </c>
      <c r="J71" s="100"/>
      <c r="K71" s="101" cm="1">
        <f t="array" ref="K71">_xlfn.IFS($C$69&gt;2,IF($C$65="X",F71*Parkeernorm!C4,IF($C$66="X",F71*Parkeernorm!D4,IF($C$67="X",F71*Parkeernorm!E4,IF($C$68="X",F71*Parkeernorm!F4,0)))))</f>
        <v>0</v>
      </c>
      <c r="L71" s="101">
        <f>K71-M71</f>
        <v>0</v>
      </c>
      <c r="M71" s="101">
        <f>F71*Parkeernorm!G4</f>
        <v>0</v>
      </c>
      <c r="N71" s="102"/>
      <c r="O71" s="103"/>
    </row>
    <row r="72" spans="2:15" x14ac:dyDescent="0.25">
      <c r="B72" s="104"/>
      <c r="C72" s="100"/>
      <c r="D72" s="99">
        <v>2</v>
      </c>
      <c r="E72" s="99" t="s">
        <v>20</v>
      </c>
      <c r="F72" s="128"/>
      <c r="G72" s="128"/>
      <c r="H72" s="100"/>
      <c r="I72" s="99" t="s">
        <v>19</v>
      </c>
      <c r="J72" s="100"/>
      <c r="K72" s="101" cm="1">
        <f t="array" ref="K72">_xlfn.IFS($C$69&gt;2,IF($C$65="X",F72*Parkeernorm!C5,IF($C$66="X",F72*Parkeernorm!D5,IF($C$67="X",F72*Parkeernorm!E5,IF($C$68="X",F72*Parkeernorm!F5,0)))))</f>
        <v>0</v>
      </c>
      <c r="L72" s="101">
        <f t="shared" ref="L72:L135" si="2">K72-M72</f>
        <v>0</v>
      </c>
      <c r="M72" s="101">
        <f>F72*Parkeernorm!G5</f>
        <v>0</v>
      </c>
      <c r="N72" s="102"/>
      <c r="O72" s="103"/>
    </row>
    <row r="73" spans="2:15" x14ac:dyDescent="0.25">
      <c r="B73" s="104"/>
      <c r="C73" s="100"/>
      <c r="D73" s="99">
        <v>3</v>
      </c>
      <c r="E73" s="99" t="s">
        <v>21</v>
      </c>
      <c r="F73" s="128"/>
      <c r="G73" s="128"/>
      <c r="H73" s="100"/>
      <c r="I73" s="99" t="s">
        <v>19</v>
      </c>
      <c r="J73" s="100"/>
      <c r="K73" s="101" cm="1">
        <f t="array" ref="K73">_xlfn.IFS($C$69&gt;2,IF($C$65="X",F73*Parkeernorm!C6,IF($C$66="X",F73*Parkeernorm!D6,IF($C$67="X",F73*Parkeernorm!E6,IF($C$68="X",F73*Parkeernorm!F6,0)))))</f>
        <v>0</v>
      </c>
      <c r="L73" s="101">
        <f t="shared" si="2"/>
        <v>0</v>
      </c>
      <c r="M73" s="101">
        <f>F73*Parkeernorm!G6</f>
        <v>0</v>
      </c>
      <c r="N73" s="102"/>
      <c r="O73" s="103"/>
    </row>
    <row r="74" spans="2:15" x14ac:dyDescent="0.25">
      <c r="B74" s="104"/>
      <c r="C74" s="100"/>
      <c r="D74" s="99">
        <v>4</v>
      </c>
      <c r="E74" s="99" t="s">
        <v>22</v>
      </c>
      <c r="F74" s="128"/>
      <c r="G74" s="128"/>
      <c r="H74" s="100"/>
      <c r="I74" s="99" t="s">
        <v>19</v>
      </c>
      <c r="J74" s="100"/>
      <c r="K74" s="101" cm="1">
        <f t="array" ref="K74">_xlfn.IFS($C$69&gt;2,IF($C$65="X",F74*Parkeernorm!C7,IF($C$66="X",F74*Parkeernorm!D7,IF($C$67="X",F74*Parkeernorm!E7,IF($C$68="X",F74*Parkeernorm!F7,0)))))</f>
        <v>0</v>
      </c>
      <c r="L74" s="101">
        <f t="shared" si="2"/>
        <v>0</v>
      </c>
      <c r="M74" s="101">
        <f>F74*Parkeernorm!G7</f>
        <v>0</v>
      </c>
      <c r="N74" s="102"/>
      <c r="O74" s="103"/>
    </row>
    <row r="75" spans="2:15" x14ac:dyDescent="0.25">
      <c r="B75" s="104"/>
      <c r="C75" s="100"/>
      <c r="D75" s="99">
        <v>5</v>
      </c>
      <c r="E75" s="99" t="s">
        <v>23</v>
      </c>
      <c r="F75" s="128"/>
      <c r="G75" s="128"/>
      <c r="H75" s="100"/>
      <c r="I75" s="99" t="s">
        <v>19</v>
      </c>
      <c r="J75" s="100"/>
      <c r="K75" s="101" cm="1">
        <f t="array" ref="K75">_xlfn.IFS($C$69&gt;2,IF($C$65="X",F75*Parkeernorm!C8,IF($C$66="X",F75*Parkeernorm!D8,IF($C$67="X",F75*Parkeernorm!E8,IF($C$68="X",F75*Parkeernorm!F8,0)))))</f>
        <v>0</v>
      </c>
      <c r="L75" s="101">
        <f t="shared" si="2"/>
        <v>0</v>
      </c>
      <c r="M75" s="101">
        <f>F75*Parkeernorm!G8</f>
        <v>0</v>
      </c>
      <c r="N75" s="102"/>
      <c r="O75" s="103"/>
    </row>
    <row r="76" spans="2:15" x14ac:dyDescent="0.25">
      <c r="B76" s="104"/>
      <c r="C76" s="100"/>
      <c r="D76" s="99">
        <v>6</v>
      </c>
      <c r="E76" s="99" t="s">
        <v>24</v>
      </c>
      <c r="F76" s="128"/>
      <c r="G76" s="128"/>
      <c r="H76" s="100"/>
      <c r="I76" s="99" t="s">
        <v>19</v>
      </c>
      <c r="J76" s="100"/>
      <c r="K76" s="101" cm="1">
        <f t="array" ref="K76">_xlfn.IFS($C$69&gt;2,IF($C$65="X",F76*Parkeernorm!C9,IF($C$66="X",F76*Parkeernorm!D9,IF($C$67="X",F76*Parkeernorm!E9,IF($C$68="X",F76*Parkeernorm!F9,0)))))</f>
        <v>0</v>
      </c>
      <c r="L76" s="101">
        <f t="shared" si="2"/>
        <v>0</v>
      </c>
      <c r="M76" s="101">
        <f>F76*Parkeernorm!G9</f>
        <v>0</v>
      </c>
      <c r="N76" s="102"/>
      <c r="O76" s="103"/>
    </row>
    <row r="77" spans="2:15" x14ac:dyDescent="0.25">
      <c r="B77" s="104"/>
      <c r="C77" s="100"/>
      <c r="D77" s="99">
        <v>7</v>
      </c>
      <c r="E77" s="99" t="s">
        <v>25</v>
      </c>
      <c r="F77" s="128"/>
      <c r="G77" s="128"/>
      <c r="H77" s="100"/>
      <c r="I77" s="99" t="s">
        <v>19</v>
      </c>
      <c r="J77" s="100"/>
      <c r="K77" s="101" cm="1">
        <f t="array" ref="K77">_xlfn.IFS($C$69&gt;2,IF($C$65="X",F77*Parkeernorm!C10,IF($C$66="X",F77*Parkeernorm!D10,IF($C$67="X",F77*Parkeernorm!E10,IF($C$68="X",F77*Parkeernorm!F10,0)))))</f>
        <v>0</v>
      </c>
      <c r="L77" s="101">
        <f t="shared" si="2"/>
        <v>0</v>
      </c>
      <c r="M77" s="101">
        <f>F77*Parkeernorm!G10</f>
        <v>0</v>
      </c>
      <c r="N77" s="102"/>
      <c r="O77" s="103"/>
    </row>
    <row r="78" spans="2:15" x14ac:dyDescent="0.25">
      <c r="B78" s="104"/>
      <c r="C78" s="100"/>
      <c r="D78" s="99">
        <v>8</v>
      </c>
      <c r="E78" s="99" t="s">
        <v>26</v>
      </c>
      <c r="F78" s="128"/>
      <c r="G78" s="128"/>
      <c r="H78" s="100"/>
      <c r="I78" s="99" t="s">
        <v>19</v>
      </c>
      <c r="J78" s="100"/>
      <c r="K78" s="101" cm="1">
        <f t="array" ref="K78">_xlfn.IFS($C$69&gt;2,IF($C$65="X",F78*Parkeernorm!C11,IF($C$66="X",F78*Parkeernorm!D11,IF($C$67="X",F78*Parkeernorm!E11,IF($C$68="X",F78*Parkeernorm!F11,0)))))</f>
        <v>0</v>
      </c>
      <c r="L78" s="101">
        <f t="shared" si="2"/>
        <v>0</v>
      </c>
      <c r="M78" s="101">
        <f>F78*Parkeernorm!G11</f>
        <v>0</v>
      </c>
      <c r="N78" s="102"/>
      <c r="O78" s="103"/>
    </row>
    <row r="79" spans="2:15" x14ac:dyDescent="0.25">
      <c r="B79" s="104"/>
      <c r="C79" s="100"/>
      <c r="D79" s="99">
        <v>9</v>
      </c>
      <c r="E79" s="99" t="s">
        <v>27</v>
      </c>
      <c r="F79" s="128"/>
      <c r="G79" s="128"/>
      <c r="H79" s="100"/>
      <c r="I79" s="99" t="s">
        <v>19</v>
      </c>
      <c r="J79" s="100"/>
      <c r="K79" s="101" cm="1">
        <f t="array" ref="K79">_xlfn.IFS($C$69&gt;2,IF($C$65="X",F79*Parkeernorm!C12,IF($C$66="X",F79*Parkeernorm!D12,IF($C$67="X",F79*Parkeernorm!E12,IF($C$68="X",F79*Parkeernorm!F12,0)))))</f>
        <v>0</v>
      </c>
      <c r="L79" s="101">
        <f t="shared" si="2"/>
        <v>0</v>
      </c>
      <c r="M79" s="101">
        <f>F79*Parkeernorm!G12</f>
        <v>0</v>
      </c>
      <c r="N79" s="102"/>
      <c r="O79" s="103"/>
    </row>
    <row r="80" spans="2:15" x14ac:dyDescent="0.25">
      <c r="B80" s="104"/>
      <c r="C80" s="100"/>
      <c r="D80" s="99">
        <v>10</v>
      </c>
      <c r="E80" s="99" t="s">
        <v>28</v>
      </c>
      <c r="F80" s="128"/>
      <c r="G80" s="128"/>
      <c r="H80" s="100"/>
      <c r="I80" s="99" t="s">
        <v>19</v>
      </c>
      <c r="J80" s="100"/>
      <c r="K80" s="101" cm="1">
        <f t="array" ref="K80">_xlfn.IFS($C$69&gt;2,IF($C$65="X",F80*Parkeernorm!C13,IF($C$66="X",F80*Parkeernorm!D13,IF($C$67="X",F80*Parkeernorm!E13,IF($C$68="X",F80*Parkeernorm!F13,0)))))</f>
        <v>0</v>
      </c>
      <c r="L80" s="101">
        <f t="shared" si="2"/>
        <v>0</v>
      </c>
      <c r="M80" s="101">
        <f>F80*Parkeernorm!G13</f>
        <v>0</v>
      </c>
      <c r="N80" s="102"/>
      <c r="O80" s="103"/>
    </row>
    <row r="81" spans="2:15" ht="15.75" thickBot="1" x14ac:dyDescent="0.3">
      <c r="B81" s="104"/>
      <c r="C81" s="105"/>
      <c r="D81" s="106">
        <v>11</v>
      </c>
      <c r="E81" s="106" t="s">
        <v>29</v>
      </c>
      <c r="F81" s="128"/>
      <c r="G81" s="128"/>
      <c r="H81" s="105"/>
      <c r="I81" s="106" t="s">
        <v>30</v>
      </c>
      <c r="J81" s="105"/>
      <c r="K81" s="107" cm="1">
        <f t="array" ref="K81">_xlfn.IFS($C$69&gt;2,IF($C$65="X",F81*Parkeernorm!C14,IF($C$66="X",F81*Parkeernorm!D14,IF($C$67="X",F81*Parkeernorm!E14,IF($C$68="X",F81*Parkeernorm!F14,0)))))</f>
        <v>0</v>
      </c>
      <c r="L81" s="107">
        <f t="shared" si="2"/>
        <v>0</v>
      </c>
      <c r="M81" s="107">
        <f>F81*Parkeernorm!G14</f>
        <v>0</v>
      </c>
      <c r="N81" s="108"/>
      <c r="O81" s="109"/>
    </row>
    <row r="82" spans="2:15" x14ac:dyDescent="0.25">
      <c r="B82" s="97" t="s">
        <v>111</v>
      </c>
      <c r="C82" s="98" t="s">
        <v>31</v>
      </c>
      <c r="D82" s="99">
        <v>1</v>
      </c>
      <c r="E82" s="99" t="s">
        <v>32</v>
      </c>
      <c r="F82" s="128"/>
      <c r="G82" s="128"/>
      <c r="H82" s="100"/>
      <c r="I82" s="99" t="s">
        <v>33</v>
      </c>
      <c r="J82" s="100"/>
      <c r="K82" s="101" cm="1">
        <f t="array" ref="K82">_xlfn.IFS($C$69&gt;2,IF($C$65="X",F82*Parkeernorm!C19,IF($C$66="X",F82*Parkeernorm!D19,IF($C$67="X",F82*Parkeernorm!E19,IF($C$68="X",F82*Parkeernorm!F19,0)))))</f>
        <v>0</v>
      </c>
      <c r="L82" s="101">
        <f t="shared" si="2"/>
        <v>0</v>
      </c>
      <c r="M82" s="101">
        <f>F82*Parkeernorm!G19</f>
        <v>0</v>
      </c>
      <c r="N82" s="102"/>
      <c r="O82" s="103"/>
    </row>
    <row r="83" spans="2:15" ht="28.5" x14ac:dyDescent="0.25">
      <c r="B83" s="104"/>
      <c r="C83" s="100"/>
      <c r="D83" s="99">
        <v>2</v>
      </c>
      <c r="E83" s="110" t="s">
        <v>34</v>
      </c>
      <c r="F83" s="128"/>
      <c r="G83" s="128"/>
      <c r="H83" s="100"/>
      <c r="I83" s="99" t="s">
        <v>33</v>
      </c>
      <c r="J83" s="100"/>
      <c r="K83" s="101" cm="1">
        <f t="array" ref="K83">_xlfn.IFS($C$69&gt;2,IF($C$65="X",F83*Parkeernorm!C20,IF($C$66="X",F83*Parkeernorm!D20,IF($C$67="X",F83*Parkeernorm!E20,IF($C$68="X",F83*Parkeernorm!F20,0)))))</f>
        <v>0</v>
      </c>
      <c r="L83" s="101">
        <f t="shared" si="2"/>
        <v>0</v>
      </c>
      <c r="M83" s="101">
        <f>F83*Parkeernorm!G20</f>
        <v>0</v>
      </c>
      <c r="N83" s="102"/>
      <c r="O83" s="103"/>
    </row>
    <row r="84" spans="2:15" ht="28.5" x14ac:dyDescent="0.25">
      <c r="B84" s="104"/>
      <c r="C84" s="100"/>
      <c r="D84" s="99">
        <v>3</v>
      </c>
      <c r="E84" s="110" t="s">
        <v>35</v>
      </c>
      <c r="F84" s="128"/>
      <c r="G84" s="128"/>
      <c r="H84" s="100"/>
      <c r="I84" s="99" t="s">
        <v>33</v>
      </c>
      <c r="J84" s="100"/>
      <c r="K84" s="101" cm="1">
        <f t="array" ref="K84">_xlfn.IFS($C$69&gt;2,IF($C$65="X",F84*Parkeernorm!C21,IF($C$66="X",F84*Parkeernorm!D21,IF($C$67="X",F84*Parkeernorm!E21,IF($C$68="X",F84*Parkeernorm!F21,0)))))</f>
        <v>0</v>
      </c>
      <c r="L84" s="101">
        <f t="shared" si="2"/>
        <v>0</v>
      </c>
      <c r="M84" s="101">
        <f>F84*Parkeernorm!G21</f>
        <v>0</v>
      </c>
      <c r="N84" s="102"/>
      <c r="O84" s="103"/>
    </row>
    <row r="85" spans="2:15" ht="28.5" x14ac:dyDescent="0.25">
      <c r="B85" s="104"/>
      <c r="C85" s="100"/>
      <c r="D85" s="99">
        <v>4</v>
      </c>
      <c r="E85" s="110" t="s">
        <v>36</v>
      </c>
      <c r="F85" s="128"/>
      <c r="G85" s="128"/>
      <c r="H85" s="100"/>
      <c r="I85" s="99" t="s">
        <v>33</v>
      </c>
      <c r="J85" s="100"/>
      <c r="K85" s="101" cm="1">
        <f t="array" ref="K85">_xlfn.IFS($C$69&gt;2,IF($C$65="X",F85*Parkeernorm!C22,IF($C$66="X",F85*Parkeernorm!D22,IF($C$67="X",F85*Parkeernorm!E22,IF($C$68="X",F85*Parkeernorm!F22,0)))))</f>
        <v>0</v>
      </c>
      <c r="L85" s="101">
        <f t="shared" si="2"/>
        <v>0</v>
      </c>
      <c r="M85" s="101">
        <f>F85*Parkeernorm!G22</f>
        <v>0</v>
      </c>
      <c r="N85" s="102"/>
      <c r="O85" s="103"/>
    </row>
    <row r="86" spans="2:15" ht="15.75" thickBot="1" x14ac:dyDescent="0.3">
      <c r="B86" s="104"/>
      <c r="C86" s="105"/>
      <c r="D86" s="106">
        <v>5</v>
      </c>
      <c r="E86" s="106" t="s">
        <v>37</v>
      </c>
      <c r="F86" s="128"/>
      <c r="G86" s="128"/>
      <c r="H86" s="105"/>
      <c r="I86" s="106" t="s">
        <v>33</v>
      </c>
      <c r="J86" s="105"/>
      <c r="K86" s="107" cm="1">
        <f t="array" ref="K86">_xlfn.IFS($C$69&gt;2,IF($C$65="X",F86*Parkeernorm!C23,IF($C$66="X",F86*Parkeernorm!D23,IF($C$67="X",F86*Parkeernorm!E23,IF($C$68="X",F86*Parkeernorm!F23,0)))))</f>
        <v>0</v>
      </c>
      <c r="L86" s="107">
        <f t="shared" si="2"/>
        <v>0</v>
      </c>
      <c r="M86" s="107">
        <f>F86*Parkeernorm!G23</f>
        <v>0</v>
      </c>
      <c r="N86" s="108"/>
      <c r="O86" s="109"/>
    </row>
    <row r="87" spans="2:15" ht="30" x14ac:dyDescent="0.25">
      <c r="B87" s="111" t="s">
        <v>112</v>
      </c>
      <c r="C87" s="112" t="s">
        <v>38</v>
      </c>
      <c r="D87" s="110">
        <v>1</v>
      </c>
      <c r="E87" s="99" t="s">
        <v>39</v>
      </c>
      <c r="F87" s="128"/>
      <c r="G87" s="128"/>
      <c r="H87" s="100"/>
      <c r="I87" s="99" t="s">
        <v>33</v>
      </c>
      <c r="J87" s="100"/>
      <c r="K87" s="101" cm="1">
        <f t="array" ref="K87">_xlfn.IFS($C$69&gt;2,IF($C$65="X",F87*Parkeernorm!C28,IF($C$66="X",F87*Parkeernorm!D28,IF($C$67="X",F87*Parkeernorm!E28,IF($C$68="X",F87*Parkeernorm!F28,0)))))</f>
        <v>0</v>
      </c>
      <c r="L87" s="101">
        <f t="shared" si="2"/>
        <v>0</v>
      </c>
      <c r="M87" s="101">
        <f>F87*Parkeernorm!G28</f>
        <v>0</v>
      </c>
      <c r="N87" s="102"/>
      <c r="O87" s="103"/>
    </row>
    <row r="88" spans="2:15" x14ac:dyDescent="0.25">
      <c r="B88" s="104"/>
      <c r="C88" s="100"/>
      <c r="D88" s="99">
        <v>2</v>
      </c>
      <c r="E88" s="99" t="s">
        <v>40</v>
      </c>
      <c r="F88" s="128"/>
      <c r="G88" s="128"/>
      <c r="H88" s="100"/>
      <c r="I88" s="99" t="s">
        <v>33</v>
      </c>
      <c r="J88" s="100"/>
      <c r="K88" s="101" cm="1">
        <f t="array" ref="K88">_xlfn.IFS($C$69&gt;2,IF($C$65="X",F88*Parkeernorm!C29,IF($C$66="X",F88*Parkeernorm!D29,IF($C$67="X",F88*Parkeernorm!E29,IF($C$68="X",F88*Parkeernorm!F29,0)))))</f>
        <v>0</v>
      </c>
      <c r="L88" s="101">
        <f t="shared" si="2"/>
        <v>0</v>
      </c>
      <c r="M88" s="101">
        <f>F88*Parkeernorm!G29</f>
        <v>0</v>
      </c>
      <c r="N88" s="102"/>
      <c r="O88" s="103"/>
    </row>
    <row r="89" spans="2:15" ht="28.5" x14ac:dyDescent="0.25">
      <c r="B89" s="104"/>
      <c r="C89" s="100"/>
      <c r="D89" s="99">
        <v>3</v>
      </c>
      <c r="E89" s="110" t="s">
        <v>41</v>
      </c>
      <c r="F89" s="128"/>
      <c r="G89" s="128"/>
      <c r="H89" s="100"/>
      <c r="I89" s="99" t="s">
        <v>33</v>
      </c>
      <c r="J89" s="100"/>
      <c r="K89" s="101" cm="1">
        <f t="array" ref="K89">_xlfn.IFS($C$69&gt;2,IF($C$65="X",F89*Parkeernorm!C30,IF($C$66="X",F89*Parkeernorm!D30,IF($C$67="X",F89*Parkeernorm!E30,IF($C$68="X",F89*Parkeernorm!F30,0)))))</f>
        <v>0</v>
      </c>
      <c r="L89" s="101">
        <f t="shared" si="2"/>
        <v>0</v>
      </c>
      <c r="M89" s="101">
        <f>F89*Parkeernorm!G30</f>
        <v>0</v>
      </c>
      <c r="N89" s="102"/>
      <c r="O89" s="103"/>
    </row>
    <row r="90" spans="2:15" ht="28.5" x14ac:dyDescent="0.25">
      <c r="B90" s="104"/>
      <c r="C90" s="100"/>
      <c r="D90" s="99">
        <v>4</v>
      </c>
      <c r="E90" s="110" t="s">
        <v>42</v>
      </c>
      <c r="F90" s="128"/>
      <c r="G90" s="128"/>
      <c r="H90" s="100"/>
      <c r="I90" s="99" t="s">
        <v>33</v>
      </c>
      <c r="J90" s="100"/>
      <c r="K90" s="101" cm="1">
        <f t="array" ref="K90">_xlfn.IFS($C$69&gt;2,IF($C$65="X",F90*Parkeernorm!C31,IF($C$66="X",F90*Parkeernorm!D31,IF($C$67="X",F90*Parkeernorm!E31,IF($C$68="X",F90*Parkeernorm!F31,0)))))</f>
        <v>0</v>
      </c>
      <c r="L90" s="101">
        <f t="shared" si="2"/>
        <v>0</v>
      </c>
      <c r="M90" s="101">
        <f>F90*Parkeernorm!G31</f>
        <v>0</v>
      </c>
      <c r="N90" s="102"/>
      <c r="O90" s="103"/>
    </row>
    <row r="91" spans="2:15" x14ac:dyDescent="0.25">
      <c r="B91" s="104"/>
      <c r="C91" s="100"/>
      <c r="D91" s="99">
        <v>5</v>
      </c>
      <c r="E91" s="99" t="s">
        <v>43</v>
      </c>
      <c r="F91" s="128"/>
      <c r="G91" s="128"/>
      <c r="H91" s="100"/>
      <c r="I91" s="99" t="s">
        <v>33</v>
      </c>
      <c r="J91" s="100"/>
      <c r="K91" s="101" cm="1">
        <f t="array" ref="K91">_xlfn.IFS($C$69&gt;2,IF($C$65="X",F91*Parkeernorm!C32,IF($C$66="X",F91*Parkeernorm!D32,IF($C$67="X",F91*Parkeernorm!E32,IF($C$68="X",F91*Parkeernorm!F32,0)))))</f>
        <v>0</v>
      </c>
      <c r="L91" s="101">
        <f t="shared" si="2"/>
        <v>0</v>
      </c>
      <c r="M91" s="101">
        <f>F91*Parkeernorm!G32</f>
        <v>0</v>
      </c>
      <c r="N91" s="102"/>
      <c r="O91" s="103"/>
    </row>
    <row r="92" spans="2:15" x14ac:dyDescent="0.25">
      <c r="B92" s="104"/>
      <c r="C92" s="100"/>
      <c r="D92" s="99">
        <v>6</v>
      </c>
      <c r="E92" s="99" t="s">
        <v>44</v>
      </c>
      <c r="F92" s="128"/>
      <c r="G92" s="128"/>
      <c r="H92" s="100"/>
      <c r="I92" s="99" t="s">
        <v>33</v>
      </c>
      <c r="J92" s="100"/>
      <c r="K92" s="101" cm="1">
        <f t="array" ref="K92">_xlfn.IFS($C$69&gt;2,IF($C$65="X",F92*Parkeernorm!C33,IF($C$66="X",F92*Parkeernorm!D33,IF($C$67="X",F92*Parkeernorm!E33,IF($C$68="X",F92*Parkeernorm!F33,0)))))</f>
        <v>0</v>
      </c>
      <c r="L92" s="101">
        <f t="shared" si="2"/>
        <v>0</v>
      </c>
      <c r="M92" s="101">
        <f>F92*Parkeernorm!G33</f>
        <v>0</v>
      </c>
      <c r="N92" s="102"/>
      <c r="O92" s="103"/>
    </row>
    <row r="93" spans="2:15" x14ac:dyDescent="0.25">
      <c r="B93" s="104"/>
      <c r="C93" s="100"/>
      <c r="D93" s="99">
        <v>7</v>
      </c>
      <c r="E93" s="99" t="s">
        <v>45</v>
      </c>
      <c r="F93" s="128"/>
      <c r="G93" s="128"/>
      <c r="H93" s="100"/>
      <c r="I93" s="99" t="s">
        <v>33</v>
      </c>
      <c r="J93" s="100"/>
      <c r="K93" s="101" cm="1">
        <f t="array" ref="K93">_xlfn.IFS($C$69&gt;2,IF($C$65="X",F93*Parkeernorm!C34,IF($C$66="X",F93*Parkeernorm!D34,IF($C$67="X",F93*Parkeernorm!E34,IF($C$68="X",F93*Parkeernorm!F34,0)))))</f>
        <v>0</v>
      </c>
      <c r="L93" s="101">
        <f t="shared" si="2"/>
        <v>0</v>
      </c>
      <c r="M93" s="101">
        <f>F93*Parkeernorm!G34</f>
        <v>0</v>
      </c>
      <c r="N93" s="102"/>
      <c r="O93" s="103"/>
    </row>
    <row r="94" spans="2:15" x14ac:dyDescent="0.25">
      <c r="B94" s="104"/>
      <c r="C94" s="100"/>
      <c r="D94" s="99">
        <v>8</v>
      </c>
      <c r="E94" s="99" t="s">
        <v>46</v>
      </c>
      <c r="F94" s="128"/>
      <c r="G94" s="128"/>
      <c r="H94" s="100"/>
      <c r="I94" s="99" t="s">
        <v>214</v>
      </c>
      <c r="J94" s="100"/>
      <c r="K94" s="101" cm="1">
        <f t="array" ref="K94">_xlfn.IFS($C$69&gt;2,IF($C$65="X",F94*Parkeernorm!C35,IF($C$66="X",F94*Parkeernorm!D35,IF($C$67="X",F94*Parkeernorm!E35,IF($C$68="X",F94*Parkeernorm!F35,0)))))</f>
        <v>0</v>
      </c>
      <c r="L94" s="101">
        <f t="shared" si="2"/>
        <v>0</v>
      </c>
      <c r="M94" s="101">
        <f>F94*Parkeernorm!G35</f>
        <v>0</v>
      </c>
      <c r="N94" s="102"/>
      <c r="O94" s="103"/>
    </row>
    <row r="95" spans="2:15" x14ac:dyDescent="0.25">
      <c r="B95" s="104"/>
      <c r="C95" s="100"/>
      <c r="D95" s="99">
        <v>9</v>
      </c>
      <c r="E95" s="99" t="s">
        <v>47</v>
      </c>
      <c r="F95" s="128"/>
      <c r="G95" s="128"/>
      <c r="H95" s="100"/>
      <c r="I95" s="99" t="s">
        <v>33</v>
      </c>
      <c r="J95" s="100"/>
      <c r="K95" s="101" cm="1">
        <f t="array" ref="K95">_xlfn.IFS($C$69&gt;2,IF($C$65="X",F95*Parkeernorm!C36,IF($C$66="X",F95*Parkeernorm!D36,IF($C$67="X",F95*Parkeernorm!E36,IF($C$68="X",F95*Parkeernorm!F36,0)))))</f>
        <v>0</v>
      </c>
      <c r="L95" s="101">
        <f t="shared" si="2"/>
        <v>0</v>
      </c>
      <c r="M95" s="101">
        <f>F95*Parkeernorm!G36</f>
        <v>0</v>
      </c>
      <c r="N95" s="102"/>
      <c r="O95" s="103"/>
    </row>
    <row r="96" spans="2:15" x14ac:dyDescent="0.25">
      <c r="B96" s="104"/>
      <c r="C96" s="100"/>
      <c r="D96" s="99">
        <v>10</v>
      </c>
      <c r="E96" s="99" t="s">
        <v>48</v>
      </c>
      <c r="F96" s="128"/>
      <c r="G96" s="128"/>
      <c r="H96" s="100"/>
      <c r="I96" s="99" t="s">
        <v>33</v>
      </c>
      <c r="J96" s="100"/>
      <c r="K96" s="101" cm="1">
        <f t="array" ref="K96">_xlfn.IFS($C$69&gt;2,IF($C$65="X",F96*Parkeernorm!C37,IF($C$66="X",F96*Parkeernorm!D37,IF($C$67="X",F96*Parkeernorm!E37,IF($C$68="X",F96*Parkeernorm!F37,0)))))</f>
        <v>0</v>
      </c>
      <c r="L96" s="101">
        <f t="shared" si="2"/>
        <v>0</v>
      </c>
      <c r="M96" s="101">
        <f>F96*Parkeernorm!G37</f>
        <v>0</v>
      </c>
      <c r="N96" s="102"/>
      <c r="O96" s="103"/>
    </row>
    <row r="97" spans="2:15" x14ac:dyDescent="0.25">
      <c r="B97" s="104"/>
      <c r="C97" s="100"/>
      <c r="D97" s="99">
        <v>11</v>
      </c>
      <c r="E97" s="99" t="s">
        <v>49</v>
      </c>
      <c r="F97" s="128"/>
      <c r="G97" s="128"/>
      <c r="H97" s="100"/>
      <c r="I97" s="99" t="s">
        <v>33</v>
      </c>
      <c r="J97" s="100"/>
      <c r="K97" s="101" cm="1">
        <f t="array" ref="K97">_xlfn.IFS($C$69&gt;2,IF($C$65="X",F97*Parkeernorm!C38,IF($C$66="X",F97*Parkeernorm!D38,IF($C$67="X",F97*Parkeernorm!E38,IF($C$68="X",F97*Parkeernorm!F38,0)))))</f>
        <v>0</v>
      </c>
      <c r="L97" s="101">
        <f t="shared" si="2"/>
        <v>0</v>
      </c>
      <c r="M97" s="101">
        <f>F97*Parkeernorm!G38</f>
        <v>0</v>
      </c>
      <c r="N97" s="102"/>
      <c r="O97" s="103"/>
    </row>
    <row r="98" spans="2:15" x14ac:dyDescent="0.25">
      <c r="B98" s="104"/>
      <c r="C98" s="100"/>
      <c r="D98" s="99">
        <v>12</v>
      </c>
      <c r="E98" s="99" t="s">
        <v>50</v>
      </c>
      <c r="F98" s="128"/>
      <c r="G98" s="128"/>
      <c r="H98" s="100"/>
      <c r="I98" s="99" t="s">
        <v>33</v>
      </c>
      <c r="J98" s="100"/>
      <c r="K98" s="101" cm="1">
        <f t="array" ref="K98">_xlfn.IFS($C$69&gt;2,IF($C$65="X",F98*Parkeernorm!C39,IF($C$66="X",F98*Parkeernorm!D39,IF($C$67="X",F98*Parkeernorm!E39,IF($C$68="X",F98*Parkeernorm!F39,0)))))</f>
        <v>0</v>
      </c>
      <c r="L98" s="101">
        <f t="shared" si="2"/>
        <v>0</v>
      </c>
      <c r="M98" s="101">
        <f>F98*Parkeernorm!G39</f>
        <v>0</v>
      </c>
      <c r="N98" s="102"/>
      <c r="O98" s="103"/>
    </row>
    <row r="99" spans="2:15" x14ac:dyDescent="0.25">
      <c r="B99" s="104"/>
      <c r="C99" s="100"/>
      <c r="D99" s="99">
        <v>13</v>
      </c>
      <c r="E99" s="99" t="s">
        <v>51</v>
      </c>
      <c r="F99" s="128"/>
      <c r="G99" s="128"/>
      <c r="H99" s="100"/>
      <c r="I99" s="99" t="s">
        <v>33</v>
      </c>
      <c r="J99" s="100"/>
      <c r="K99" s="101" cm="1">
        <f t="array" ref="K99">_xlfn.IFS($C$69&gt;2,IF($C$65="X",F99*Parkeernorm!C40,IF($C$66="X",F99*Parkeernorm!D40,IF($C$67="X",F99*Parkeernorm!E40,IF($C$68="X",F99*Parkeernorm!F40,0)))))</f>
        <v>0</v>
      </c>
      <c r="L99" s="101">
        <f t="shared" si="2"/>
        <v>0</v>
      </c>
      <c r="M99" s="101">
        <f>F99*Parkeernorm!G40</f>
        <v>0</v>
      </c>
      <c r="N99" s="102"/>
      <c r="O99" s="103"/>
    </row>
    <row r="100" spans="2:15" x14ac:dyDescent="0.25">
      <c r="B100" s="104"/>
      <c r="C100" s="100"/>
      <c r="D100" s="99">
        <v>14</v>
      </c>
      <c r="E100" s="99" t="s">
        <v>52</v>
      </c>
      <c r="F100" s="128"/>
      <c r="G100" s="128"/>
      <c r="H100" s="100"/>
      <c r="I100" s="99" t="s">
        <v>33</v>
      </c>
      <c r="J100" s="100"/>
      <c r="K100" s="101" cm="1">
        <f t="array" ref="K100">_xlfn.IFS($C$69&gt;2,IF($C$65="X",F100*Parkeernorm!C41,IF($C$66="X",F100*Parkeernorm!D41,IF($C$67="X",F100*Parkeernorm!E41,IF($C$68="X",F100*Parkeernorm!F41,0)))))</f>
        <v>0</v>
      </c>
      <c r="L100" s="101">
        <f t="shared" si="2"/>
        <v>0</v>
      </c>
      <c r="M100" s="101">
        <f>F100*Parkeernorm!G41</f>
        <v>0</v>
      </c>
      <c r="N100" s="102"/>
      <c r="O100" s="103"/>
    </row>
    <row r="101" spans="2:15" ht="29.25" thickBot="1" x14ac:dyDescent="0.3">
      <c r="B101" s="104"/>
      <c r="C101" s="105"/>
      <c r="D101" s="106">
        <v>15</v>
      </c>
      <c r="E101" s="113" t="s">
        <v>53</v>
      </c>
      <c r="F101" s="128"/>
      <c r="G101" s="128"/>
      <c r="H101" s="105"/>
      <c r="I101" s="106" t="s">
        <v>33</v>
      </c>
      <c r="J101" s="105"/>
      <c r="K101" s="107" cm="1">
        <f t="array" ref="K101">_xlfn.IFS($C$69&gt;2,IF($C$65="X",F101*Parkeernorm!C42,IF($C$66="X",F101*Parkeernorm!D42,IF($C$67="X",F101*Parkeernorm!E42,IF($C$68="X",F101*Parkeernorm!F42,0)))))</f>
        <v>0</v>
      </c>
      <c r="L101" s="107">
        <f t="shared" si="2"/>
        <v>0</v>
      </c>
      <c r="M101" s="107">
        <f>F101*Parkeernorm!G42</f>
        <v>0</v>
      </c>
      <c r="N101" s="108"/>
      <c r="O101" s="109"/>
    </row>
    <row r="102" spans="2:15" ht="30" x14ac:dyDescent="0.25">
      <c r="B102" s="111" t="s">
        <v>113</v>
      </c>
      <c r="C102" s="112" t="s">
        <v>54</v>
      </c>
      <c r="D102" s="110">
        <v>1</v>
      </c>
      <c r="E102" s="99" t="s">
        <v>55</v>
      </c>
      <c r="F102" s="128"/>
      <c r="G102" s="128"/>
      <c r="H102" s="100"/>
      <c r="I102" s="99" t="s">
        <v>33</v>
      </c>
      <c r="J102" s="100"/>
      <c r="K102" s="101" cm="1">
        <f t="array" ref="K102">_xlfn.IFS($C$69&gt;2,IF($C$65="X",F102*Parkeernorm!C47,IF($C$66="X",F102*Parkeernorm!D47,IF($C$67="X",F102*Parkeernorm!E47,IF($C$68="X",F102*Parkeernorm!F47,0)))))</f>
        <v>0</v>
      </c>
      <c r="L102" s="101">
        <f t="shared" si="2"/>
        <v>0</v>
      </c>
      <c r="M102" s="101">
        <f>F102*Parkeernorm!G47</f>
        <v>0</v>
      </c>
      <c r="N102" s="102"/>
      <c r="O102" s="103"/>
    </row>
    <row r="103" spans="2:15" x14ac:dyDescent="0.25">
      <c r="B103" s="104"/>
      <c r="C103" s="100"/>
      <c r="D103" s="99">
        <v>2</v>
      </c>
      <c r="E103" s="99" t="s">
        <v>56</v>
      </c>
      <c r="F103" s="128"/>
      <c r="G103" s="128"/>
      <c r="H103" s="100"/>
      <c r="I103" s="99" t="s">
        <v>33</v>
      </c>
      <c r="J103" s="100"/>
      <c r="K103" s="101" cm="1">
        <f t="array" ref="K103">_xlfn.IFS($C$69&gt;2,IF($C$65="X",F103*Parkeernorm!C48,IF($C$66="X",F103*Parkeernorm!D48,IF($C$67="X",F103*Parkeernorm!E48,IF($C$68="X",F103*Parkeernorm!F48,0)))))</f>
        <v>0</v>
      </c>
      <c r="L103" s="101">
        <f t="shared" si="2"/>
        <v>0</v>
      </c>
      <c r="M103" s="101">
        <f>F103*Parkeernorm!G48</f>
        <v>0</v>
      </c>
      <c r="N103" s="102"/>
      <c r="O103" s="103"/>
    </row>
    <row r="104" spans="2:15" x14ac:dyDescent="0.25">
      <c r="B104" s="104"/>
      <c r="C104" s="100"/>
      <c r="D104" s="99">
        <v>3</v>
      </c>
      <c r="E104" s="99" t="s">
        <v>57</v>
      </c>
      <c r="F104" s="128"/>
      <c r="G104" s="128"/>
      <c r="H104" s="100"/>
      <c r="I104" s="99" t="s">
        <v>33</v>
      </c>
      <c r="J104" s="100"/>
      <c r="K104" s="101" cm="1">
        <f t="array" ref="K104">_xlfn.IFS($C$69&gt;2,IF($C$65="X",F104*Parkeernorm!C49,IF($C$66="X",F104*Parkeernorm!D49,IF($C$67="X",F104*Parkeernorm!E49,IF($C$68="X",F104*Parkeernorm!F49,0)))))</f>
        <v>0</v>
      </c>
      <c r="L104" s="101">
        <f t="shared" si="2"/>
        <v>0</v>
      </c>
      <c r="M104" s="101">
        <f>F104*Parkeernorm!G49</f>
        <v>0</v>
      </c>
      <c r="N104" s="102"/>
      <c r="O104" s="103"/>
    </row>
    <row r="105" spans="2:15" x14ac:dyDescent="0.25">
      <c r="B105" s="104"/>
      <c r="C105" s="100"/>
      <c r="D105" s="99">
        <v>4</v>
      </c>
      <c r="E105" s="99" t="s">
        <v>58</v>
      </c>
      <c r="F105" s="128"/>
      <c r="G105" s="128"/>
      <c r="H105" s="100"/>
      <c r="I105" s="99" t="s">
        <v>33</v>
      </c>
      <c r="J105" s="100"/>
      <c r="K105" s="101" cm="1">
        <f t="array" ref="K105">_xlfn.IFS($C$69&gt;2,IF($C$65="X",F105*Parkeernorm!C50,IF($C$66="X",F105*Parkeernorm!D50,IF($C$67="X",F105*Parkeernorm!E50,IF($C$68="X",F105*Parkeernorm!F50,0)))))</f>
        <v>0</v>
      </c>
      <c r="L105" s="101">
        <f t="shared" si="2"/>
        <v>0</v>
      </c>
      <c r="M105" s="101">
        <f>F105*Parkeernorm!G50</f>
        <v>0</v>
      </c>
      <c r="N105" s="102"/>
      <c r="O105" s="103"/>
    </row>
    <row r="106" spans="2:15" x14ac:dyDescent="0.25">
      <c r="B106" s="104"/>
      <c r="C106" s="100"/>
      <c r="D106" s="99">
        <v>5</v>
      </c>
      <c r="E106" s="99" t="s">
        <v>59</v>
      </c>
      <c r="F106" s="128"/>
      <c r="G106" s="128"/>
      <c r="H106" s="100"/>
      <c r="I106" s="99" t="s">
        <v>33</v>
      </c>
      <c r="J106" s="100"/>
      <c r="K106" s="101" cm="1">
        <f t="array" ref="K106">_xlfn.IFS($C$69&gt;2,IF($C$65="X",F106*Parkeernorm!C51,IF($C$66="X",F106*Parkeernorm!D51,IF($C$67="X",F106*Parkeernorm!E51,IF($C$68="X",F106*Parkeernorm!F51,0)))))</f>
        <v>0</v>
      </c>
      <c r="L106" s="101">
        <f t="shared" si="2"/>
        <v>0</v>
      </c>
      <c r="M106" s="101">
        <f>F106*Parkeernorm!G51</f>
        <v>0</v>
      </c>
      <c r="N106" s="102"/>
      <c r="O106" s="103"/>
    </row>
    <row r="107" spans="2:15" x14ac:dyDescent="0.25">
      <c r="B107" s="104"/>
      <c r="C107" s="100"/>
      <c r="D107" s="99">
        <v>6</v>
      </c>
      <c r="E107" s="99" t="s">
        <v>60</v>
      </c>
      <c r="F107" s="128"/>
      <c r="G107" s="128"/>
      <c r="H107" s="100"/>
      <c r="I107" s="99" t="s">
        <v>33</v>
      </c>
      <c r="J107" s="100"/>
      <c r="K107" s="101" cm="1">
        <f t="array" ref="K107">_xlfn.IFS($C$69&gt;2,IF($C$65="X",F107*Parkeernorm!C52,IF($C$66="X",F107*Parkeernorm!D52,IF($C$67="X",F107*Parkeernorm!E52,IF($C$68="X",F107*Parkeernorm!F52,0)))))</f>
        <v>0</v>
      </c>
      <c r="L107" s="101">
        <f t="shared" si="2"/>
        <v>0</v>
      </c>
      <c r="M107" s="101">
        <f>F107*Parkeernorm!G52</f>
        <v>0</v>
      </c>
      <c r="N107" s="102"/>
      <c r="O107" s="103"/>
    </row>
    <row r="108" spans="2:15" x14ac:dyDescent="0.25">
      <c r="B108" s="104"/>
      <c r="C108" s="100"/>
      <c r="D108" s="99">
        <v>7</v>
      </c>
      <c r="E108" s="99" t="s">
        <v>61</v>
      </c>
      <c r="F108" s="128"/>
      <c r="G108" s="128"/>
      <c r="H108" s="100"/>
      <c r="I108" s="99" t="s">
        <v>33</v>
      </c>
      <c r="J108" s="100"/>
      <c r="K108" s="101" cm="1">
        <f t="array" ref="K108">_xlfn.IFS($C$69&gt;2,IF($C$65="X",F108*Parkeernorm!C53,IF($C$66="X",F108*Parkeernorm!D53,IF($C$67="X",F108*Parkeernorm!E53,IF($C$68="X",F108*Parkeernorm!F53,0)))))</f>
        <v>0</v>
      </c>
      <c r="L108" s="101">
        <f t="shared" si="2"/>
        <v>0</v>
      </c>
      <c r="M108" s="101">
        <f>F108*Parkeernorm!G53</f>
        <v>0</v>
      </c>
      <c r="N108" s="102"/>
      <c r="O108" s="103"/>
    </row>
    <row r="109" spans="2:15" x14ac:dyDescent="0.25">
      <c r="B109" s="104"/>
      <c r="C109" s="100"/>
      <c r="D109" s="99">
        <v>8</v>
      </c>
      <c r="E109" s="99" t="s">
        <v>62</v>
      </c>
      <c r="F109" s="128"/>
      <c r="G109" s="128"/>
      <c r="H109" s="100"/>
      <c r="I109" s="99" t="s">
        <v>33</v>
      </c>
      <c r="J109" s="100"/>
      <c r="K109" s="101" cm="1">
        <f t="array" ref="K109">_xlfn.IFS($C$69&gt;2,IF($C$65="X",F109*Parkeernorm!C54,IF($C$66="X",F109*Parkeernorm!D54,IF($C$67="X",F109*Parkeernorm!E54,IF($C$68="X",F109*Parkeernorm!F54,0)))))</f>
        <v>0</v>
      </c>
      <c r="L109" s="101">
        <f t="shared" si="2"/>
        <v>0</v>
      </c>
      <c r="M109" s="101">
        <f>F109*Parkeernorm!G54</f>
        <v>0</v>
      </c>
      <c r="N109" s="102"/>
      <c r="O109" s="103"/>
    </row>
    <row r="110" spans="2:15" x14ac:dyDescent="0.25">
      <c r="B110" s="104"/>
      <c r="C110" s="100"/>
      <c r="D110" s="99">
        <v>9</v>
      </c>
      <c r="E110" s="99" t="s">
        <v>63</v>
      </c>
      <c r="F110" s="128"/>
      <c r="G110" s="128"/>
      <c r="H110" s="100"/>
      <c r="I110" s="99" t="s">
        <v>33</v>
      </c>
      <c r="J110" s="100"/>
      <c r="K110" s="101" cm="1">
        <f t="array" ref="K110">_xlfn.IFS($C$69&gt;2,IF($C$65="X",F110*Parkeernorm!C55,IF($C$66="X",F110*Parkeernorm!D55,IF($C$67="X",F110*Parkeernorm!E55,IF($C$68="X",F110*Parkeernorm!F55,0)))))</f>
        <v>0</v>
      </c>
      <c r="L110" s="101">
        <f t="shared" si="2"/>
        <v>0</v>
      </c>
      <c r="M110" s="101">
        <f>F110*Parkeernorm!G55</f>
        <v>0</v>
      </c>
      <c r="N110" s="102"/>
      <c r="O110" s="103"/>
    </row>
    <row r="111" spans="2:15" x14ac:dyDescent="0.25">
      <c r="B111" s="104"/>
      <c r="C111" s="100"/>
      <c r="D111" s="99">
        <v>10</v>
      </c>
      <c r="E111" s="99" t="s">
        <v>64</v>
      </c>
      <c r="F111" s="128"/>
      <c r="G111" s="128"/>
      <c r="H111" s="100"/>
      <c r="I111" s="99" t="s">
        <v>33</v>
      </c>
      <c r="J111" s="100"/>
      <c r="K111" s="101" cm="1">
        <f t="array" ref="K111">_xlfn.IFS($C$69&gt;2,IF($C$65="X",F111*Parkeernorm!C56,IF($C$66="X",F111*Parkeernorm!D56,IF($C$67="X",F111*Parkeernorm!E56,IF($C$68="X",F111*Parkeernorm!F56,0)))))</f>
        <v>0</v>
      </c>
      <c r="L111" s="101">
        <f t="shared" si="2"/>
        <v>0</v>
      </c>
      <c r="M111" s="101">
        <f>F111*Parkeernorm!G56</f>
        <v>0</v>
      </c>
      <c r="N111" s="102"/>
      <c r="O111" s="103"/>
    </row>
    <row r="112" spans="2:15" x14ac:dyDescent="0.25">
      <c r="B112" s="104"/>
      <c r="C112" s="100"/>
      <c r="D112" s="99">
        <v>11</v>
      </c>
      <c r="E112" s="99" t="s">
        <v>65</v>
      </c>
      <c r="F112" s="128"/>
      <c r="G112" s="128"/>
      <c r="H112" s="100"/>
      <c r="I112" s="99" t="s">
        <v>33</v>
      </c>
      <c r="J112" s="100"/>
      <c r="K112" s="101" cm="1">
        <f t="array" ref="K112">_xlfn.IFS($C$69&gt;2,IF($C$65="X",F112*Parkeernorm!C57,IF($C$66="X",F112*Parkeernorm!D57,IF($C$67="X",F112*Parkeernorm!E57,IF($C$68="X",F112*Parkeernorm!F57,0)))))</f>
        <v>0</v>
      </c>
      <c r="L112" s="101">
        <f t="shared" si="2"/>
        <v>0</v>
      </c>
      <c r="M112" s="101">
        <f>F112*Parkeernorm!G57</f>
        <v>0</v>
      </c>
      <c r="N112" s="102"/>
      <c r="O112" s="103"/>
    </row>
    <row r="113" spans="2:15" ht="28.5" x14ac:dyDescent="0.25">
      <c r="B113" s="104"/>
      <c r="C113" s="100"/>
      <c r="D113" s="99">
        <v>12</v>
      </c>
      <c r="E113" s="110" t="s">
        <v>66</v>
      </c>
      <c r="F113" s="128"/>
      <c r="G113" s="128"/>
      <c r="H113" s="100"/>
      <c r="I113" s="99" t="s">
        <v>33</v>
      </c>
      <c r="J113" s="100"/>
      <c r="K113" s="101" cm="1">
        <f t="array" ref="K113">_xlfn.IFS($C$69&gt;2,IF($C$65="X",F113*Parkeernorm!C58,IF($C$66="X",F113*Parkeernorm!D58,IF($C$67="X",F113*Parkeernorm!E58,IF($C$68="X",F113*Parkeernorm!F58,0)))))</f>
        <v>0</v>
      </c>
      <c r="L113" s="101">
        <f t="shared" si="2"/>
        <v>0</v>
      </c>
      <c r="M113" s="101">
        <f>F113*Parkeernorm!G58</f>
        <v>0</v>
      </c>
      <c r="N113" s="102"/>
      <c r="O113" s="103"/>
    </row>
    <row r="114" spans="2:15" x14ac:dyDescent="0.25">
      <c r="B114" s="104"/>
      <c r="C114" s="100"/>
      <c r="D114" s="99">
        <v>13</v>
      </c>
      <c r="E114" s="99" t="s">
        <v>67</v>
      </c>
      <c r="F114" s="128"/>
      <c r="G114" s="128"/>
      <c r="H114" s="100"/>
      <c r="I114" s="99" t="s">
        <v>33</v>
      </c>
      <c r="J114" s="100"/>
      <c r="K114" s="101" cm="1">
        <f t="array" ref="K114">_xlfn.IFS($C$69&gt;2,IF($C$65="X",F114*Parkeernorm!C59,IF($C$66="X",F114*Parkeernorm!D59,IF($C$67="X",F114*Parkeernorm!E59,IF($C$68="X",F114*Parkeernorm!F59,0)))))</f>
        <v>0</v>
      </c>
      <c r="L114" s="101">
        <f t="shared" si="2"/>
        <v>0</v>
      </c>
      <c r="M114" s="101">
        <f>F114*Parkeernorm!G59</f>
        <v>0</v>
      </c>
      <c r="N114" s="102"/>
      <c r="O114" s="103"/>
    </row>
    <row r="115" spans="2:15" x14ac:dyDescent="0.25">
      <c r="B115" s="104"/>
      <c r="C115" s="100"/>
      <c r="D115" s="99">
        <v>14</v>
      </c>
      <c r="E115" s="99" t="s">
        <v>68</v>
      </c>
      <c r="F115" s="128"/>
      <c r="G115" s="128"/>
      <c r="H115" s="100"/>
      <c r="I115" s="99" t="s">
        <v>33</v>
      </c>
      <c r="J115" s="100"/>
      <c r="K115" s="101" cm="1">
        <f t="array" ref="K115">_xlfn.IFS($C$69&gt;2,IF($C$65="X",F115*Parkeernorm!C60,IF($C$66="X",F115*Parkeernorm!D60,IF($C$67="X",F115*Parkeernorm!E60,IF($C$68="X",F115*Parkeernorm!F60,0)))))</f>
        <v>0</v>
      </c>
      <c r="L115" s="101">
        <f t="shared" si="2"/>
        <v>0</v>
      </c>
      <c r="M115" s="101">
        <f>F115*Parkeernorm!G60</f>
        <v>0</v>
      </c>
      <c r="N115" s="102"/>
      <c r="O115" s="103"/>
    </row>
    <row r="116" spans="2:15" x14ac:dyDescent="0.25">
      <c r="B116" s="104"/>
      <c r="C116" s="100"/>
      <c r="D116" s="99">
        <v>15</v>
      </c>
      <c r="E116" s="99" t="s">
        <v>69</v>
      </c>
      <c r="F116" s="128"/>
      <c r="G116" s="128"/>
      <c r="H116" s="100"/>
      <c r="I116" s="99" t="s">
        <v>33</v>
      </c>
      <c r="J116" s="100"/>
      <c r="K116" s="101" cm="1">
        <f t="array" ref="K116">_xlfn.IFS($C$69&gt;2,IF($C$65="X",F116*Parkeernorm!C61,IF($C$66="X",F116*Parkeernorm!D61,IF($C$67="X",F116*Parkeernorm!E61,IF($C$68="X",F116*Parkeernorm!F61,0)))))</f>
        <v>0</v>
      </c>
      <c r="L116" s="101">
        <f t="shared" si="2"/>
        <v>0</v>
      </c>
      <c r="M116" s="101">
        <f>F116*Parkeernorm!G61</f>
        <v>0</v>
      </c>
      <c r="N116" s="102"/>
      <c r="O116" s="103"/>
    </row>
    <row r="117" spans="2:15" x14ac:dyDescent="0.25">
      <c r="B117" s="104"/>
      <c r="C117" s="100"/>
      <c r="D117" s="99">
        <v>16</v>
      </c>
      <c r="E117" s="99" t="s">
        <v>70</v>
      </c>
      <c r="F117" s="128"/>
      <c r="G117" s="128"/>
      <c r="H117" s="100"/>
      <c r="I117" s="99" t="s">
        <v>33</v>
      </c>
      <c r="J117" s="100"/>
      <c r="K117" s="101" cm="1">
        <f t="array" ref="K117">_xlfn.IFS($C$69&gt;2,IF($C$65="X",F117*Parkeernorm!C62,IF($C$66="X",F117*Parkeernorm!D62,IF($C$67="X",F117*Parkeernorm!E62,IF($C$68="X",F117*Parkeernorm!F62,0)))))</f>
        <v>0</v>
      </c>
      <c r="L117" s="101">
        <f t="shared" si="2"/>
        <v>0</v>
      </c>
      <c r="M117" s="101">
        <f>F117*Parkeernorm!G62</f>
        <v>0</v>
      </c>
      <c r="N117" s="102"/>
      <c r="O117" s="103"/>
    </row>
    <row r="118" spans="2:15" x14ac:dyDescent="0.25">
      <c r="B118" s="104"/>
      <c r="C118" s="100"/>
      <c r="D118" s="99">
        <v>17</v>
      </c>
      <c r="E118" s="99" t="s">
        <v>71</v>
      </c>
      <c r="F118" s="128"/>
      <c r="G118" s="128"/>
      <c r="H118" s="100"/>
      <c r="I118" s="99" t="s">
        <v>33</v>
      </c>
      <c r="J118" s="100"/>
      <c r="K118" s="101" cm="1">
        <f t="array" ref="K118">_xlfn.IFS($C$69&gt;2,IF($C$65="X",F118*Parkeernorm!C63,IF($C$66="X",F118*Parkeernorm!D63,IF($C$67="X",F118*Parkeernorm!E63,IF($C$68="X",F118*Parkeernorm!F63,0)))))</f>
        <v>0</v>
      </c>
      <c r="L118" s="101">
        <f t="shared" si="2"/>
        <v>0</v>
      </c>
      <c r="M118" s="101">
        <f>F118*Parkeernorm!G63</f>
        <v>0</v>
      </c>
      <c r="N118" s="102"/>
      <c r="O118" s="103"/>
    </row>
    <row r="119" spans="2:15" x14ac:dyDescent="0.25">
      <c r="B119" s="104"/>
      <c r="C119" s="100"/>
      <c r="D119" s="99">
        <v>18</v>
      </c>
      <c r="E119" s="99" t="s">
        <v>157</v>
      </c>
      <c r="F119" s="128"/>
      <c r="G119" s="128"/>
      <c r="H119" s="100"/>
      <c r="I119" s="99" t="s">
        <v>72</v>
      </c>
      <c r="J119" s="100"/>
      <c r="K119" s="101" cm="1">
        <f t="array" ref="K119">_xlfn.IFS($C$69&gt;2,IF($C$65="X",F119*Parkeernorm!C64,IF($C$66="X",F119*Parkeernorm!D64,IF($C$67="X",F119*Parkeernorm!E64,IF($C$68="X",F119*Parkeernorm!F64,0)))))</f>
        <v>0</v>
      </c>
      <c r="L119" s="101">
        <f t="shared" si="2"/>
        <v>0</v>
      </c>
      <c r="M119" s="101">
        <f>F119*Parkeernorm!G64</f>
        <v>0</v>
      </c>
      <c r="N119" s="102"/>
      <c r="O119" s="103"/>
    </row>
    <row r="120" spans="2:15" x14ac:dyDescent="0.25">
      <c r="B120" s="104"/>
      <c r="C120" s="100"/>
      <c r="D120" s="99">
        <v>19</v>
      </c>
      <c r="E120" s="99" t="s">
        <v>158</v>
      </c>
      <c r="F120" s="128"/>
      <c r="G120" s="128"/>
      <c r="H120" s="100"/>
      <c r="I120" s="99" t="s">
        <v>72</v>
      </c>
      <c r="J120" s="100"/>
      <c r="K120" s="101" cm="1">
        <f t="array" ref="K120">_xlfn.IFS($C$69&gt;2,IF($C$65="X",F120*Parkeernorm!C65,IF($C$66="X",F120*Parkeernorm!D65,IF($C$67="X",F120*Parkeernorm!E65,IF($C$68="X",F120*Parkeernorm!F65,0)))))</f>
        <v>0</v>
      </c>
      <c r="L120" s="101">
        <f t="shared" si="2"/>
        <v>0</v>
      </c>
      <c r="M120" s="101">
        <f>F120*Parkeernorm!G65</f>
        <v>0</v>
      </c>
      <c r="N120" s="102"/>
      <c r="O120" s="103"/>
    </row>
    <row r="121" spans="2:15" x14ac:dyDescent="0.25">
      <c r="B121" s="104"/>
      <c r="C121" s="100"/>
      <c r="D121" s="99">
        <v>20</v>
      </c>
      <c r="E121" s="99" t="s">
        <v>73</v>
      </c>
      <c r="F121" s="128"/>
      <c r="G121" s="128"/>
      <c r="H121" s="100"/>
      <c r="I121" s="99" t="s">
        <v>33</v>
      </c>
      <c r="J121" s="100"/>
      <c r="K121" s="101" cm="1">
        <f t="array" ref="K121">_xlfn.IFS($C$69&gt;2,IF($C$65="X",F121*Parkeernorm!C66,IF($C$66="X",F121*Parkeernorm!D66,IF($C$67="X",F121*Parkeernorm!E66,IF($C$68="X",F121*Parkeernorm!F66,0)))))</f>
        <v>0</v>
      </c>
      <c r="L121" s="101">
        <f t="shared" si="2"/>
        <v>0</v>
      </c>
      <c r="M121" s="101">
        <f>F121*Parkeernorm!G66</f>
        <v>0</v>
      </c>
      <c r="N121" s="102"/>
      <c r="O121" s="103"/>
    </row>
    <row r="122" spans="2:15" x14ac:dyDescent="0.25">
      <c r="B122" s="104"/>
      <c r="C122" s="100"/>
      <c r="D122" s="99">
        <v>21</v>
      </c>
      <c r="E122" s="99" t="s">
        <v>129</v>
      </c>
      <c r="F122" s="128"/>
      <c r="G122" s="128"/>
      <c r="H122" s="100"/>
      <c r="I122" s="99" t="s">
        <v>74</v>
      </c>
      <c r="J122" s="100"/>
      <c r="K122" s="101" cm="1">
        <f t="array" ref="K122">_xlfn.IFS($C$69&gt;2,IF($C$65="X",F122*Parkeernorm!C67,IF($C$66="X",F122*Parkeernorm!D67,IF($C$67="X",F122*Parkeernorm!E67,IF($C$68="X",F122*Parkeernorm!F67,0)))))</f>
        <v>0</v>
      </c>
      <c r="L122" s="101">
        <f t="shared" si="2"/>
        <v>0</v>
      </c>
      <c r="M122" s="101">
        <f>F122*Parkeernorm!G67</f>
        <v>0</v>
      </c>
      <c r="N122" s="102"/>
      <c r="O122" s="103"/>
    </row>
    <row r="123" spans="2:15" x14ac:dyDescent="0.25">
      <c r="B123" s="104"/>
      <c r="C123" s="100"/>
      <c r="D123" s="99">
        <v>22</v>
      </c>
      <c r="E123" s="99" t="s">
        <v>130</v>
      </c>
      <c r="F123" s="128"/>
      <c r="G123" s="128"/>
      <c r="H123" s="100"/>
      <c r="I123" s="99" t="s">
        <v>75</v>
      </c>
      <c r="J123" s="100"/>
      <c r="K123" s="101" cm="1">
        <f t="array" ref="K123">_xlfn.IFS($C$69&gt;2,IF($C$65="X",F123*Parkeernorm!C68,IF($C$66="X",F123*Parkeernorm!D68,IF($C$67="X",F123*Parkeernorm!E68,IF($C$68="X",F123*Parkeernorm!F68,0)))))</f>
        <v>0</v>
      </c>
      <c r="L123" s="101">
        <f t="shared" si="2"/>
        <v>0</v>
      </c>
      <c r="M123" s="101">
        <f>F123*Parkeernorm!G68</f>
        <v>0</v>
      </c>
      <c r="N123" s="102"/>
      <c r="O123" s="103"/>
    </row>
    <row r="124" spans="2:15" x14ac:dyDescent="0.25">
      <c r="B124" s="104"/>
      <c r="C124" s="100"/>
      <c r="D124" s="99">
        <v>23</v>
      </c>
      <c r="E124" s="99" t="s">
        <v>131</v>
      </c>
      <c r="F124" s="128"/>
      <c r="G124" s="128"/>
      <c r="H124" s="100"/>
      <c r="I124" s="99" t="s">
        <v>76</v>
      </c>
      <c r="J124" s="100"/>
      <c r="K124" s="101" cm="1">
        <f t="array" ref="K124">_xlfn.IFS($C$69&gt;2,IF($C$65="X",F124*Parkeernorm!C69,IF($C$66="X",F124*Parkeernorm!D69,IF($C$67="X",F124*Parkeernorm!E69,IF($C$68="X",F124*Parkeernorm!F69,0)))))</f>
        <v>0</v>
      </c>
      <c r="L124" s="101">
        <f t="shared" si="2"/>
        <v>0</v>
      </c>
      <c r="M124" s="101">
        <f>F124*Parkeernorm!G69</f>
        <v>0</v>
      </c>
      <c r="N124" s="102"/>
      <c r="O124" s="103"/>
    </row>
    <row r="125" spans="2:15" x14ac:dyDescent="0.25">
      <c r="B125" s="104"/>
      <c r="C125" s="100"/>
      <c r="D125" s="99">
        <v>24</v>
      </c>
      <c r="E125" s="99" t="s">
        <v>77</v>
      </c>
      <c r="F125" s="128"/>
      <c r="G125" s="128"/>
      <c r="H125" s="100"/>
      <c r="I125" s="99" t="s">
        <v>33</v>
      </c>
      <c r="J125" s="100"/>
      <c r="K125" s="101" cm="1">
        <f t="array" ref="K125">_xlfn.IFS($C$69&gt;2,IF($C$65="X",F125*Parkeernorm!C70,IF($C$66="X",F125*Parkeernorm!D70,IF($C$67="X",F125*Parkeernorm!E70,IF($C$68="X",F125*Parkeernorm!F70,0)))))</f>
        <v>0</v>
      </c>
      <c r="L125" s="101">
        <f t="shared" si="2"/>
        <v>0</v>
      </c>
      <c r="M125" s="101">
        <f>F125*Parkeernorm!G70</f>
        <v>0</v>
      </c>
      <c r="N125" s="102"/>
      <c r="O125" s="103"/>
    </row>
    <row r="126" spans="2:15" x14ac:dyDescent="0.25">
      <c r="B126" s="104"/>
      <c r="C126" s="100"/>
      <c r="D126" s="99">
        <v>25</v>
      </c>
      <c r="E126" s="99" t="s">
        <v>132</v>
      </c>
      <c r="F126" s="128"/>
      <c r="G126" s="128"/>
      <c r="H126" s="100"/>
      <c r="I126" s="99" t="s">
        <v>78</v>
      </c>
      <c r="J126" s="100"/>
      <c r="K126" s="101" cm="1">
        <f t="array" ref="K126">_xlfn.IFS($C$69&gt;2,IF($C$65="X",F126*Parkeernorm!C71,IF($C$66="X",F126*Parkeernorm!D71,IF($C$67="X",F126*Parkeernorm!E71,IF($C$68="X",F126*Parkeernorm!F71,0)))))</f>
        <v>0</v>
      </c>
      <c r="L126" s="101">
        <f t="shared" si="2"/>
        <v>0</v>
      </c>
      <c r="M126" s="101">
        <f>F126*Parkeernorm!G71</f>
        <v>0</v>
      </c>
      <c r="N126" s="102"/>
      <c r="O126" s="103"/>
    </row>
    <row r="127" spans="2:15" ht="15.75" thickBot="1" x14ac:dyDescent="0.3">
      <c r="B127" s="104"/>
      <c r="C127" s="105"/>
      <c r="D127" s="106">
        <v>26</v>
      </c>
      <c r="E127" s="106" t="s">
        <v>133</v>
      </c>
      <c r="F127" s="128"/>
      <c r="G127" s="128"/>
      <c r="H127" s="105"/>
      <c r="I127" s="106" t="s">
        <v>79</v>
      </c>
      <c r="J127" s="105"/>
      <c r="K127" s="107" cm="1">
        <f t="array" ref="K127">_xlfn.IFS($C$69&gt;2,IF($C$65="X",F127*Parkeernorm!C72,IF($C$66="X",F127*Parkeernorm!D72,IF($C$67="X",F127*Parkeernorm!E72,IF($C$68="X",F127*Parkeernorm!F72,0)))))</f>
        <v>0</v>
      </c>
      <c r="L127" s="107">
        <f t="shared" si="2"/>
        <v>0</v>
      </c>
      <c r="M127" s="107">
        <f>F127*Parkeernorm!G72</f>
        <v>0</v>
      </c>
      <c r="N127" s="108"/>
      <c r="O127" s="109"/>
    </row>
    <row r="128" spans="2:15" ht="30" x14ac:dyDescent="0.25">
      <c r="B128" s="111" t="s">
        <v>114</v>
      </c>
      <c r="C128" s="114" t="s">
        <v>164</v>
      </c>
      <c r="D128" s="110">
        <v>1</v>
      </c>
      <c r="E128" s="99" t="s">
        <v>136</v>
      </c>
      <c r="F128" s="128"/>
      <c r="G128" s="128"/>
      <c r="H128" s="100"/>
      <c r="I128" s="99" t="s">
        <v>80</v>
      </c>
      <c r="J128" s="100"/>
      <c r="K128" s="101" cm="1">
        <f t="array" ref="K128">_xlfn.IFS($C$69&gt;2,IF($C$65="X",F128*Parkeernorm!C77,IF($C$66="X",F128*Parkeernorm!D77,IF($C$67="X",F128*Parkeernorm!E77,IF($C$68="X",F128*Parkeernorm!F77,0)))))</f>
        <v>0</v>
      </c>
      <c r="L128" s="101">
        <f t="shared" si="2"/>
        <v>0</v>
      </c>
      <c r="M128" s="101">
        <f>F128*Parkeernorm!G77</f>
        <v>0</v>
      </c>
      <c r="N128" s="102"/>
      <c r="O128" s="103"/>
    </row>
    <row r="129" spans="2:15" x14ac:dyDescent="0.25">
      <c r="B129" s="104"/>
      <c r="C129" s="100"/>
      <c r="D129" s="99">
        <v>2</v>
      </c>
      <c r="E129" s="99" t="s">
        <v>137</v>
      </c>
      <c r="F129" s="128"/>
      <c r="G129" s="128"/>
      <c r="H129" s="100"/>
      <c r="I129" s="99" t="s">
        <v>81</v>
      </c>
      <c r="J129" s="100"/>
      <c r="K129" s="101" cm="1">
        <f t="array" ref="K129">_xlfn.IFS($C$69&gt;2,IF($C$65="X",F129*Parkeernorm!C78,IF($C$66="X",F129*Parkeernorm!D78,IF($C$67="X",F129*Parkeernorm!E78,IF($C$68="X",F129*Parkeernorm!F78,0)))))</f>
        <v>0</v>
      </c>
      <c r="L129" s="101">
        <f t="shared" si="2"/>
        <v>0</v>
      </c>
      <c r="M129" s="101">
        <f>F129*Parkeernorm!G78</f>
        <v>0</v>
      </c>
      <c r="N129" s="102"/>
      <c r="O129" s="103"/>
    </row>
    <row r="130" spans="2:15" x14ac:dyDescent="0.25">
      <c r="B130" s="104"/>
      <c r="C130" s="100"/>
      <c r="D130" s="99">
        <v>3</v>
      </c>
      <c r="E130" s="99" t="s">
        <v>138</v>
      </c>
      <c r="F130" s="128"/>
      <c r="G130" s="128"/>
      <c r="H130" s="100"/>
      <c r="I130" s="99" t="s">
        <v>82</v>
      </c>
      <c r="J130" s="100"/>
      <c r="K130" s="101" cm="1">
        <f t="array" ref="K130">_xlfn.IFS($C$69&gt;2,IF($C$65="X",F130*Parkeernorm!C79,IF($C$66="X",F130*Parkeernorm!D79,IF($C$67="X",F130*Parkeernorm!E79,IF($C$68="X",F130*Parkeernorm!F79,0)))))</f>
        <v>0</v>
      </c>
      <c r="L130" s="101">
        <f t="shared" si="2"/>
        <v>0</v>
      </c>
      <c r="M130" s="101">
        <f>F130*Parkeernorm!G79</f>
        <v>0</v>
      </c>
      <c r="N130" s="102"/>
      <c r="O130" s="103"/>
    </row>
    <row r="131" spans="2:15" x14ac:dyDescent="0.25">
      <c r="B131" s="104"/>
      <c r="C131" s="100"/>
      <c r="D131" s="99">
        <v>4</v>
      </c>
      <c r="E131" s="99" t="s">
        <v>139</v>
      </c>
      <c r="F131" s="128"/>
      <c r="G131" s="128"/>
      <c r="H131" s="100"/>
      <c r="I131" s="99" t="s">
        <v>83</v>
      </c>
      <c r="J131" s="100"/>
      <c r="K131" s="101" cm="1">
        <f t="array" ref="K131">_xlfn.IFS($C$69&gt;2,IF($C$65="X",F131*Parkeernorm!C80,IF($C$66="X",F131*Parkeernorm!D80,IF($C$67="X",F131*Parkeernorm!E80,IF($C$68="X",F131*Parkeernorm!F80,0)))))</f>
        <v>0</v>
      </c>
      <c r="L131" s="101">
        <f t="shared" si="2"/>
        <v>0</v>
      </c>
      <c r="M131" s="101">
        <f>F131*Parkeernorm!G80</f>
        <v>0</v>
      </c>
      <c r="N131" s="102"/>
      <c r="O131" s="103"/>
    </row>
    <row r="132" spans="2:15" x14ac:dyDescent="0.25">
      <c r="B132" s="104"/>
      <c r="C132" s="100"/>
      <c r="D132" s="99">
        <v>5</v>
      </c>
      <c r="E132" s="99" t="s">
        <v>140</v>
      </c>
      <c r="F132" s="128"/>
      <c r="G132" s="128"/>
      <c r="H132" s="100"/>
      <c r="I132" s="99" t="s">
        <v>83</v>
      </c>
      <c r="J132" s="100"/>
      <c r="K132" s="101" cm="1">
        <f t="array" ref="K132">_xlfn.IFS($C$69&gt;2,IF($C$65="X",F132*Parkeernorm!C81,IF($C$66="X",F132*Parkeernorm!D81,IF($C$67="X",F132*Parkeernorm!E81,IF($C$68="X",F132*Parkeernorm!F81,0)))))</f>
        <v>0</v>
      </c>
      <c r="L132" s="101">
        <f t="shared" si="2"/>
        <v>0</v>
      </c>
      <c r="M132" s="101">
        <f>F132*Parkeernorm!G81</f>
        <v>0</v>
      </c>
      <c r="N132" s="102"/>
      <c r="O132" s="103"/>
    </row>
    <row r="133" spans="2:15" x14ac:dyDescent="0.25">
      <c r="B133" s="104"/>
      <c r="C133" s="100"/>
      <c r="D133" s="99">
        <v>6</v>
      </c>
      <c r="E133" s="99" t="s">
        <v>141</v>
      </c>
      <c r="F133" s="128"/>
      <c r="G133" s="128"/>
      <c r="H133" s="100"/>
      <c r="I133" s="99" t="s">
        <v>83</v>
      </c>
      <c r="J133" s="100"/>
      <c r="K133" s="101" cm="1">
        <f t="array" ref="K133">_xlfn.IFS($C$69&gt;2,IF($C$65="X",F133*Parkeernorm!C82,IF($C$66="X",F133*Parkeernorm!D82,IF($C$67="X",F133*Parkeernorm!E82,IF($C$68="X",F133*Parkeernorm!F82,0)))))</f>
        <v>0</v>
      </c>
      <c r="L133" s="101">
        <f t="shared" si="2"/>
        <v>0</v>
      </c>
      <c r="M133" s="101">
        <f>F133*Parkeernorm!G82</f>
        <v>0</v>
      </c>
      <c r="N133" s="102"/>
      <c r="O133" s="103"/>
    </row>
    <row r="134" spans="2:15" x14ac:dyDescent="0.25">
      <c r="B134" s="104"/>
      <c r="C134" s="100"/>
      <c r="D134" s="99">
        <v>7</v>
      </c>
      <c r="E134" s="99" t="s">
        <v>142</v>
      </c>
      <c r="F134" s="128"/>
      <c r="G134" s="128"/>
      <c r="H134" s="100"/>
      <c r="I134" s="99" t="s">
        <v>83</v>
      </c>
      <c r="J134" s="100"/>
      <c r="K134" s="101" cm="1">
        <f t="array" ref="K134">_xlfn.IFS($C$69&gt;2,IF($C$65="X",F134*Parkeernorm!C83,IF($C$66="X",F134*Parkeernorm!D83,IF($C$67="X",F134*Parkeernorm!E83,IF($C$68="X",F134*Parkeernorm!F83,0)))))</f>
        <v>0</v>
      </c>
      <c r="L134" s="101">
        <f t="shared" si="2"/>
        <v>0</v>
      </c>
      <c r="M134" s="101">
        <f>F134*Parkeernorm!G83</f>
        <v>0</v>
      </c>
      <c r="N134" s="102"/>
      <c r="O134" s="103"/>
    </row>
    <row r="135" spans="2:15" x14ac:dyDescent="0.25">
      <c r="B135" s="104"/>
      <c r="C135" s="100"/>
      <c r="D135" s="99">
        <v>8</v>
      </c>
      <c r="E135" s="99" t="s">
        <v>143</v>
      </c>
      <c r="F135" s="128"/>
      <c r="G135" s="128"/>
      <c r="H135" s="100"/>
      <c r="I135" s="99" t="s">
        <v>83</v>
      </c>
      <c r="J135" s="100"/>
      <c r="K135" s="101" cm="1">
        <f t="array" ref="K135">_xlfn.IFS($C$69&gt;2,IF($C$65="X",F135*Parkeernorm!C84,IF($C$66="X",F135*Parkeernorm!D84,IF($C$67="X",F135*Parkeernorm!E84,IF($C$68="X",F135*Parkeernorm!F84,0)))))</f>
        <v>0</v>
      </c>
      <c r="L135" s="101">
        <f t="shared" si="2"/>
        <v>0</v>
      </c>
      <c r="M135" s="101">
        <f>F135*Parkeernorm!G84</f>
        <v>0</v>
      </c>
      <c r="N135" s="102"/>
      <c r="O135" s="103"/>
    </row>
    <row r="136" spans="2:15" x14ac:dyDescent="0.25">
      <c r="B136" s="104"/>
      <c r="C136" s="100"/>
      <c r="D136" s="99">
        <v>9</v>
      </c>
      <c r="E136" s="99" t="s">
        <v>84</v>
      </c>
      <c r="F136" s="128"/>
      <c r="G136" s="128"/>
      <c r="H136" s="100"/>
      <c r="I136" s="99" t="s">
        <v>33</v>
      </c>
      <c r="J136" s="100"/>
      <c r="K136" s="101" cm="1">
        <f t="array" ref="K136">_xlfn.IFS($C$69&gt;2,IF($C$65="X",F136*Parkeernorm!C85,IF($C$66="X",F136*Parkeernorm!D85,IF($C$67="X",F136*Parkeernorm!E85,IF($C$68="X",F136*Parkeernorm!F85,0)))))</f>
        <v>0</v>
      </c>
      <c r="L136" s="101">
        <f t="shared" ref="L136:L155" si="3">K136-M136</f>
        <v>0</v>
      </c>
      <c r="M136" s="101">
        <f>F136*Parkeernorm!G85</f>
        <v>0</v>
      </c>
      <c r="N136" s="102"/>
      <c r="O136" s="103"/>
    </row>
    <row r="137" spans="2:15" x14ac:dyDescent="0.25">
      <c r="B137" s="104"/>
      <c r="C137" s="100"/>
      <c r="D137" s="99">
        <v>10</v>
      </c>
      <c r="E137" s="99" t="s">
        <v>85</v>
      </c>
      <c r="F137" s="128"/>
      <c r="G137" s="128"/>
      <c r="H137" s="100"/>
      <c r="I137" s="99" t="s">
        <v>33</v>
      </c>
      <c r="J137" s="100"/>
      <c r="K137" s="101" cm="1">
        <f t="array" ref="K137">_xlfn.IFS($C$69&gt;2,IF($C$65="X",F137*Parkeernorm!C86,IF($C$66="X",F137*Parkeernorm!D86,IF($C$67="X",F137*Parkeernorm!E86,IF($C$68="X",F137*Parkeernorm!F86,0)))))</f>
        <v>0</v>
      </c>
      <c r="L137" s="101">
        <f t="shared" si="3"/>
        <v>0</v>
      </c>
      <c r="M137" s="101">
        <f>F137*Parkeernorm!G86</f>
        <v>0</v>
      </c>
      <c r="N137" s="102"/>
      <c r="O137" s="103"/>
    </row>
    <row r="138" spans="2:15" x14ac:dyDescent="0.25">
      <c r="B138" s="104"/>
      <c r="C138" s="100"/>
      <c r="D138" s="99">
        <v>11</v>
      </c>
      <c r="E138" s="99" t="s">
        <v>86</v>
      </c>
      <c r="F138" s="128"/>
      <c r="G138" s="128"/>
      <c r="H138" s="100"/>
      <c r="I138" s="99" t="s">
        <v>33</v>
      </c>
      <c r="J138" s="100"/>
      <c r="K138" s="101" cm="1">
        <f t="array" ref="K138">_xlfn.IFS($C$69&gt;2,IF($C$65="X",F138*Parkeernorm!C87,IF($C$66="X",F138*Parkeernorm!D87,IF($C$67="X",F138*Parkeernorm!E87,IF($C$68="X",F138*Parkeernorm!F87,0)))))</f>
        <v>0</v>
      </c>
      <c r="L138" s="101">
        <f t="shared" si="3"/>
        <v>0</v>
      </c>
      <c r="M138" s="101">
        <f>F138*Parkeernorm!G87</f>
        <v>0</v>
      </c>
      <c r="N138" s="102"/>
      <c r="O138" s="103"/>
    </row>
    <row r="139" spans="2:15" ht="15.75" thickBot="1" x14ac:dyDescent="0.3">
      <c r="B139" s="104"/>
      <c r="C139" s="105"/>
      <c r="D139" s="106">
        <v>12</v>
      </c>
      <c r="E139" s="106" t="s">
        <v>87</v>
      </c>
      <c r="F139" s="128"/>
      <c r="G139" s="128"/>
      <c r="H139" s="105"/>
      <c r="I139" s="106" t="s">
        <v>33</v>
      </c>
      <c r="J139" s="105"/>
      <c r="K139" s="107" cm="1">
        <f t="array" ref="K139">_xlfn.IFS($C$69&gt;2,IF($C$65="X",F139*Parkeernorm!C88,IF($C$66="X",F139*Parkeernorm!D88,IF($C$67="X",F139*Parkeernorm!E88,IF($C$68="X",F139*Parkeernorm!F88,0)))))</f>
        <v>0</v>
      </c>
      <c r="L139" s="107">
        <f t="shared" si="3"/>
        <v>0</v>
      </c>
      <c r="M139" s="107">
        <f>F139*Parkeernorm!G88</f>
        <v>0</v>
      </c>
      <c r="N139" s="108"/>
      <c r="O139" s="109"/>
    </row>
    <row r="140" spans="2:15" ht="45" x14ac:dyDescent="0.25">
      <c r="B140" s="111" t="s">
        <v>115</v>
      </c>
      <c r="C140" s="114" t="s">
        <v>145</v>
      </c>
      <c r="D140" s="110">
        <v>1</v>
      </c>
      <c r="E140" s="99" t="s">
        <v>88</v>
      </c>
      <c r="F140" s="128"/>
      <c r="G140" s="128"/>
      <c r="H140" s="100"/>
      <c r="I140" s="99" t="s">
        <v>89</v>
      </c>
      <c r="J140" s="100"/>
      <c r="K140" s="101" cm="1">
        <f t="array" ref="K140">_xlfn.IFS($C$69&gt;2,IF($C$65="X",F140*Parkeernorm!C93,IF($C$66="X",F140*Parkeernorm!D93,IF($C$67="X",F140*Parkeernorm!E93,IF($C$68="X",F140*Parkeernorm!F93,0)))))</f>
        <v>0</v>
      </c>
      <c r="L140" s="101">
        <f t="shared" si="3"/>
        <v>0</v>
      </c>
      <c r="M140" s="101">
        <f>F140*Parkeernorm!G93</f>
        <v>0</v>
      </c>
      <c r="N140" s="102"/>
      <c r="O140" s="103"/>
    </row>
    <row r="141" spans="2:15" x14ac:dyDescent="0.25">
      <c r="B141" s="104"/>
      <c r="C141" s="100"/>
      <c r="D141" s="99">
        <v>2</v>
      </c>
      <c r="E141" s="99" t="s">
        <v>90</v>
      </c>
      <c r="F141" s="128"/>
      <c r="G141" s="128"/>
      <c r="H141" s="100"/>
      <c r="I141" s="99" t="s">
        <v>91</v>
      </c>
      <c r="J141" s="100"/>
      <c r="K141" s="101" cm="1">
        <f t="array" ref="K141">_xlfn.IFS($C$69&gt;2,IF($C$65="X",F141*Parkeernorm!C94,IF($C$66="X",F141*Parkeernorm!D94,IF($C$67="X",F141*Parkeernorm!E94,IF($C$68="X",F141*Parkeernorm!F94,0)))))</f>
        <v>0</v>
      </c>
      <c r="L141" s="101">
        <f t="shared" si="3"/>
        <v>0</v>
      </c>
      <c r="M141" s="101">
        <f>F141*Parkeernorm!G94</f>
        <v>0</v>
      </c>
      <c r="N141" s="102"/>
      <c r="O141" s="103"/>
    </row>
    <row r="142" spans="2:15" x14ac:dyDescent="0.25">
      <c r="B142" s="104"/>
      <c r="C142" s="100"/>
      <c r="D142" s="99">
        <v>3</v>
      </c>
      <c r="E142" s="110" t="s">
        <v>92</v>
      </c>
      <c r="F142" s="128"/>
      <c r="G142" s="128"/>
      <c r="H142" s="100"/>
      <c r="I142" s="99" t="s">
        <v>89</v>
      </c>
      <c r="J142" s="100"/>
      <c r="K142" s="101" cm="1">
        <f t="array" ref="K142">_xlfn.IFS($C$69&gt;2,IF($C$65="X",F142*Parkeernorm!C95,IF($C$66="X",F142*Parkeernorm!D95,IF($C$67="X",F142*Parkeernorm!E95,IF($C$68="X",F142*Parkeernorm!F95,0)))))</f>
        <v>0</v>
      </c>
      <c r="L142" s="101">
        <f t="shared" si="3"/>
        <v>0</v>
      </c>
      <c r="M142" s="101">
        <f>F142*Parkeernorm!G95</f>
        <v>0</v>
      </c>
      <c r="N142" s="102"/>
      <c r="O142" s="103"/>
    </row>
    <row r="143" spans="2:15" x14ac:dyDescent="0.25">
      <c r="B143" s="104"/>
      <c r="C143" s="100"/>
      <c r="D143" s="99">
        <v>4</v>
      </c>
      <c r="E143" s="99" t="s">
        <v>93</v>
      </c>
      <c r="F143" s="128"/>
      <c r="G143" s="128"/>
      <c r="H143" s="100"/>
      <c r="I143" s="99" t="s">
        <v>89</v>
      </c>
      <c r="J143" s="100"/>
      <c r="K143" s="101" cm="1">
        <f t="array" ref="K143">_xlfn.IFS($C$69&gt;2,IF($C$65="X",F143*Parkeernorm!C96,IF($C$66="X",F143*Parkeernorm!D96,IF($C$67="X",F143*Parkeernorm!E96,IF($C$68="X",F143*Parkeernorm!F96,0)))))</f>
        <v>0</v>
      </c>
      <c r="L143" s="101">
        <f t="shared" si="3"/>
        <v>0</v>
      </c>
      <c r="M143" s="101">
        <f>F143*Parkeernorm!G96</f>
        <v>0</v>
      </c>
      <c r="N143" s="102"/>
      <c r="O143" s="103"/>
    </row>
    <row r="144" spans="2:15" ht="28.5" x14ac:dyDescent="0.25">
      <c r="B144" s="104"/>
      <c r="C144" s="100"/>
      <c r="D144" s="99">
        <v>5</v>
      </c>
      <c r="E144" s="110" t="s">
        <v>94</v>
      </c>
      <c r="F144" s="128"/>
      <c r="G144" s="128"/>
      <c r="H144" s="100"/>
      <c r="I144" s="99" t="s">
        <v>89</v>
      </c>
      <c r="J144" s="100"/>
      <c r="K144" s="101" cm="1">
        <f t="array" ref="K144">_xlfn.IFS($C$69&gt;2,IF($C$65="X",F144*Parkeernorm!C97,IF($C$66="X",F144*Parkeernorm!D97,IF($C$67="X",F144*Parkeernorm!E97,IF($C$68="X",F144*Parkeernorm!F97,0)))))</f>
        <v>0</v>
      </c>
      <c r="L144" s="101">
        <f t="shared" si="3"/>
        <v>0</v>
      </c>
      <c r="M144" s="101">
        <f>F144*Parkeernorm!G97</f>
        <v>0</v>
      </c>
      <c r="N144" s="102"/>
      <c r="O144" s="103"/>
    </row>
    <row r="145" spans="2:15" x14ac:dyDescent="0.25">
      <c r="B145" s="104"/>
      <c r="C145" s="100"/>
      <c r="D145" s="99">
        <v>6</v>
      </c>
      <c r="E145" s="110" t="s">
        <v>95</v>
      </c>
      <c r="F145" s="128"/>
      <c r="G145" s="128"/>
      <c r="H145" s="100"/>
      <c r="I145" s="99" t="s">
        <v>89</v>
      </c>
      <c r="J145" s="100"/>
      <c r="K145" s="101" cm="1">
        <f t="array" ref="K145">_xlfn.IFS($C$69&gt;2,IF($C$65="X",F145*Parkeernorm!C98,IF($C$66="X",F145*Parkeernorm!D98,IF($C$67="X",F145*Parkeernorm!E98,IF($C$68="X",F145*Parkeernorm!F98,0)))))</f>
        <v>0</v>
      </c>
      <c r="L145" s="101">
        <f t="shared" si="3"/>
        <v>0</v>
      </c>
      <c r="M145" s="101">
        <f>F145*Parkeernorm!G98</f>
        <v>0</v>
      </c>
      <c r="N145" s="102"/>
      <c r="O145" s="103"/>
    </row>
    <row r="146" spans="2:15" x14ac:dyDescent="0.25">
      <c r="B146" s="104"/>
      <c r="C146" s="100"/>
      <c r="D146" s="99">
        <v>7</v>
      </c>
      <c r="E146" s="110" t="s">
        <v>96</v>
      </c>
      <c r="F146" s="128"/>
      <c r="G146" s="128"/>
      <c r="H146" s="100"/>
      <c r="I146" s="99" t="s">
        <v>89</v>
      </c>
      <c r="J146" s="100"/>
      <c r="K146" s="101" cm="1">
        <f t="array" ref="K146">_xlfn.IFS($C$69&gt;2,IF($C$65="X",F146*Parkeernorm!C99,IF($C$66="X",F146*Parkeernorm!D99,IF($C$67="X",F146*Parkeernorm!E99,IF($C$68="X",F146*Parkeernorm!F99,0)))))</f>
        <v>0</v>
      </c>
      <c r="L146" s="101">
        <f t="shared" si="3"/>
        <v>0</v>
      </c>
      <c r="M146" s="101">
        <f>F146*Parkeernorm!G99</f>
        <v>0</v>
      </c>
      <c r="N146" s="102"/>
      <c r="O146" s="103"/>
    </row>
    <row r="147" spans="2:15" x14ac:dyDescent="0.25">
      <c r="B147" s="104"/>
      <c r="C147" s="100"/>
      <c r="D147" s="99">
        <v>8</v>
      </c>
      <c r="E147" s="99" t="s">
        <v>97</v>
      </c>
      <c r="F147" s="128"/>
      <c r="G147" s="128"/>
      <c r="H147" s="100"/>
      <c r="I147" s="99" t="s">
        <v>33</v>
      </c>
      <c r="J147" s="100"/>
      <c r="K147" s="101" cm="1">
        <f t="array" ref="K147">_xlfn.IFS($C$69&gt;2,IF($C$65="X",F147*Parkeernorm!C100,IF($C$66="X",F147*Parkeernorm!D100,IF($C$67="X",F147*Parkeernorm!E100,IF($C$68="X",F147*Parkeernorm!F100,0)))))</f>
        <v>0</v>
      </c>
      <c r="L147" s="101">
        <f t="shared" si="3"/>
        <v>0</v>
      </c>
      <c r="M147" s="101">
        <f>F147*Parkeernorm!G100</f>
        <v>0</v>
      </c>
      <c r="N147" s="102"/>
      <c r="O147" s="103"/>
    </row>
    <row r="148" spans="2:15" x14ac:dyDescent="0.25">
      <c r="B148" s="104"/>
      <c r="C148" s="100"/>
      <c r="D148" s="99">
        <v>9</v>
      </c>
      <c r="E148" s="110" t="s">
        <v>98</v>
      </c>
      <c r="F148" s="128"/>
      <c r="G148" s="128"/>
      <c r="H148" s="100"/>
      <c r="I148" s="99" t="s">
        <v>99</v>
      </c>
      <c r="J148" s="100"/>
      <c r="K148" s="101" cm="1">
        <f t="array" ref="K148">_xlfn.IFS($C$69&gt;2,IF($C$65="X",F148*Parkeernorm!C101,IF($C$66="X",F148*Parkeernorm!D101,IF($C$67="X",F148*Parkeernorm!E101,IF($C$68="X",F148*Parkeernorm!F101,0)))))</f>
        <v>0</v>
      </c>
      <c r="L148" s="101">
        <f t="shared" si="3"/>
        <v>0</v>
      </c>
      <c r="M148" s="101">
        <f>F148*Parkeernorm!G101</f>
        <v>0</v>
      </c>
      <c r="N148" s="102"/>
      <c r="O148" s="103"/>
    </row>
    <row r="149" spans="2:15" x14ac:dyDescent="0.25">
      <c r="B149" s="104"/>
      <c r="C149" s="100"/>
      <c r="D149" s="99">
        <v>10</v>
      </c>
      <c r="E149" s="110" t="s">
        <v>100</v>
      </c>
      <c r="F149" s="128"/>
      <c r="G149" s="128"/>
      <c r="H149" s="100"/>
      <c r="I149" s="99" t="s">
        <v>99</v>
      </c>
      <c r="J149" s="100"/>
      <c r="K149" s="101" cm="1">
        <f t="array" ref="K149">_xlfn.IFS($C$69&gt;2,IF($C$65="X",F149*Parkeernorm!C102,IF($C$66="X",F149*Parkeernorm!D102,IF($C$67="X",F149*Parkeernorm!E102,IF($C$68="X",F149*Parkeernorm!F102,0)))))</f>
        <v>0</v>
      </c>
      <c r="L149" s="101">
        <f t="shared" si="3"/>
        <v>0</v>
      </c>
      <c r="M149" s="101">
        <f>F149*Parkeernorm!G102</f>
        <v>0</v>
      </c>
      <c r="N149" s="102"/>
      <c r="O149" s="103"/>
    </row>
    <row r="150" spans="2:15" x14ac:dyDescent="0.25">
      <c r="B150" s="104"/>
      <c r="C150" s="100"/>
      <c r="D150" s="99">
        <v>11</v>
      </c>
      <c r="E150" s="99" t="s">
        <v>101</v>
      </c>
      <c r="F150" s="128"/>
      <c r="G150" s="128"/>
      <c r="H150" s="100"/>
      <c r="I150" s="99" t="s">
        <v>102</v>
      </c>
      <c r="J150" s="100"/>
      <c r="K150" s="101" cm="1">
        <f t="array" ref="K150">_xlfn.IFS($C$69&gt;2,IF($C$65="X",F150*Parkeernorm!C103,IF($C$66="X",F150*Parkeernorm!D103,IF($C$67="X",F150*Parkeernorm!E103,IF($C$68="X",F150*Parkeernorm!F103,0)))))</f>
        <v>0</v>
      </c>
      <c r="L150" s="101">
        <f t="shared" si="3"/>
        <v>0</v>
      </c>
      <c r="M150" s="101">
        <f>F150*Parkeernorm!G103</f>
        <v>0</v>
      </c>
      <c r="N150" s="102"/>
      <c r="O150" s="103"/>
    </row>
    <row r="151" spans="2:15" ht="29.25" thickBot="1" x14ac:dyDescent="0.3">
      <c r="B151" s="104"/>
      <c r="C151" s="105"/>
      <c r="D151" s="106">
        <v>12</v>
      </c>
      <c r="E151" s="113" t="s">
        <v>103</v>
      </c>
      <c r="F151" s="128"/>
      <c r="G151" s="128"/>
      <c r="H151" s="100"/>
      <c r="I151" s="99" t="s">
        <v>104</v>
      </c>
      <c r="J151" s="100"/>
      <c r="K151" s="101" cm="1">
        <f t="array" ref="K151">_xlfn.IFS($C$69&gt;2,IF($C$65="X",F151*Parkeernorm!C104,IF($C$66="X",F151*Parkeernorm!D104,IF($C$67="X",F151*Parkeernorm!E104,IF($C$68="X",F151*Parkeernorm!F104,0)))))</f>
        <v>0</v>
      </c>
      <c r="L151" s="101">
        <f t="shared" si="3"/>
        <v>0</v>
      </c>
      <c r="M151" s="101">
        <f>F151*Parkeernorm!G104</f>
        <v>0</v>
      </c>
      <c r="N151" s="102"/>
      <c r="O151" s="103"/>
    </row>
    <row r="152" spans="2:15" x14ac:dyDescent="0.25">
      <c r="B152" s="111" t="s">
        <v>116</v>
      </c>
      <c r="C152" s="114" t="s">
        <v>147</v>
      </c>
      <c r="D152" s="110">
        <v>1</v>
      </c>
      <c r="E152" s="99" t="s">
        <v>105</v>
      </c>
      <c r="F152" s="128"/>
      <c r="G152" s="128"/>
      <c r="H152" s="115"/>
      <c r="I152" s="116" t="s">
        <v>33</v>
      </c>
      <c r="J152" s="115"/>
      <c r="K152" s="117" cm="1">
        <f t="array" ref="K152">_xlfn.IFS($C$69&gt;2,IF($C$65="X",F152*Parkeernorm!C109,IF($C$66="X",F152*Parkeernorm!D109,IF($C$67="X",F152*Parkeernorm!E109,IF($C$68="X",F152*Parkeernorm!F109,0)))))</f>
        <v>0</v>
      </c>
      <c r="L152" s="117">
        <f t="shared" si="3"/>
        <v>0</v>
      </c>
      <c r="M152" s="117">
        <f>F152*Parkeernorm!G109</f>
        <v>0</v>
      </c>
      <c r="N152" s="118"/>
      <c r="O152" s="119"/>
    </row>
    <row r="153" spans="2:15" ht="26.25" x14ac:dyDescent="0.25">
      <c r="B153" s="104"/>
      <c r="C153" s="100"/>
      <c r="D153" s="99">
        <v>2</v>
      </c>
      <c r="E153" s="99" t="s">
        <v>148</v>
      </c>
      <c r="F153" s="128"/>
      <c r="G153" s="128"/>
      <c r="H153" s="100"/>
      <c r="I153" s="99" t="s">
        <v>106</v>
      </c>
      <c r="J153" s="100"/>
      <c r="K153" s="101" cm="1">
        <f t="array" ref="K153">_xlfn.IFS($C$69&gt;2,IF($C$65="X",F153*Parkeernorm!C110,IF($C$66="X",F153*Parkeernorm!D110,IF($C$67="X",F153*Parkeernorm!E110,IF($C$68="X",F153*Parkeernorm!F110,0)))))</f>
        <v>0</v>
      </c>
      <c r="L153" s="101">
        <f t="shared" si="3"/>
        <v>0</v>
      </c>
      <c r="M153" s="101">
        <f>F153*Parkeernorm!G110</f>
        <v>0</v>
      </c>
      <c r="N153" s="102"/>
      <c r="O153" s="120" t="s">
        <v>163</v>
      </c>
    </row>
    <row r="154" spans="2:15" x14ac:dyDescent="0.25">
      <c r="B154" s="104"/>
      <c r="C154" s="100"/>
      <c r="D154" s="99">
        <v>3</v>
      </c>
      <c r="E154" s="99" t="s">
        <v>149</v>
      </c>
      <c r="F154" s="128"/>
      <c r="G154" s="128"/>
      <c r="H154" s="100"/>
      <c r="I154" s="99" t="s">
        <v>107</v>
      </c>
      <c r="J154" s="100"/>
      <c r="K154" s="101" cm="1">
        <f t="array" ref="K154">_xlfn.IFS($C$69&gt;2,IF($C$65="X",F154*Parkeernorm!C111,IF($C$66="X",F154*Parkeernorm!D111,IF($C$67="X",F154*Parkeernorm!E111,IF($C$68="X",F154*Parkeernorm!F111,0)))))</f>
        <v>0</v>
      </c>
      <c r="L154" s="101">
        <f t="shared" si="3"/>
        <v>0</v>
      </c>
      <c r="M154" s="101">
        <f>F154*Parkeernorm!G111</f>
        <v>0</v>
      </c>
      <c r="N154" s="102"/>
      <c r="O154" s="103"/>
    </row>
    <row r="155" spans="2:15" ht="15.75" thickBot="1" x14ac:dyDescent="0.3">
      <c r="B155" s="104"/>
      <c r="C155" s="121"/>
      <c r="D155" s="106">
        <v>4</v>
      </c>
      <c r="E155" s="106" t="s">
        <v>150</v>
      </c>
      <c r="F155" s="128"/>
      <c r="G155" s="128"/>
      <c r="H155" s="105"/>
      <c r="I155" s="106" t="s">
        <v>108</v>
      </c>
      <c r="J155" s="105"/>
      <c r="K155" s="107" cm="1">
        <f t="array" ref="K155">_xlfn.IFS($C$69&gt;2,IF($C$65="X",F155*Parkeernorm!C112,IF($C$66="X",F155*Parkeernorm!D112,IF($C$67="X",F155*Parkeernorm!E112,IF($C$68="X",F155*Parkeernorm!F112,0)))))</f>
        <v>0</v>
      </c>
      <c r="L155" s="107">
        <f t="shared" si="3"/>
        <v>0</v>
      </c>
      <c r="M155" s="107">
        <f>F155*Parkeernorm!G112</f>
        <v>0</v>
      </c>
      <c r="N155" s="108"/>
      <c r="O155" s="109"/>
    </row>
    <row r="156" spans="2:15" ht="15.75" thickBot="1" x14ac:dyDescent="0.3">
      <c r="B156" s="27"/>
      <c r="C156" s="29"/>
      <c r="D156" s="29"/>
      <c r="E156" s="29"/>
      <c r="F156" s="29"/>
      <c r="G156" s="29"/>
      <c r="H156" s="29"/>
      <c r="I156" s="29"/>
      <c r="J156" s="29"/>
      <c r="K156" s="122"/>
      <c r="L156" s="122"/>
      <c r="M156" s="122"/>
      <c r="N156" s="45"/>
      <c r="O156" s="46"/>
    </row>
    <row r="157" spans="2:15" ht="15.75" thickBot="1" x14ac:dyDescent="0.3">
      <c r="B157" s="27"/>
      <c r="C157" s="98" t="s">
        <v>109</v>
      </c>
      <c r="D157" s="98"/>
      <c r="E157" s="98"/>
      <c r="F157" s="98"/>
      <c r="G157" s="98"/>
      <c r="H157" s="98"/>
      <c r="I157" s="98"/>
      <c r="J157" s="98"/>
      <c r="K157" s="123">
        <f>SUM(K71:K155)</f>
        <v>0</v>
      </c>
      <c r="L157" s="124">
        <f>SUM(L71:L155)</f>
        <v>0</v>
      </c>
      <c r="M157" s="124">
        <f>SUM(M71:M155)</f>
        <v>0</v>
      </c>
      <c r="N157" s="102"/>
      <c r="O157" s="103"/>
    </row>
    <row r="158" spans="2:15" ht="15.75" thickBot="1" x14ac:dyDescent="0.3">
      <c r="B158" s="125"/>
      <c r="C158" s="55"/>
      <c r="D158" s="55"/>
      <c r="E158" s="55"/>
      <c r="F158" s="55"/>
      <c r="G158" s="55"/>
      <c r="H158" s="55"/>
      <c r="I158" s="55"/>
      <c r="J158" s="55"/>
      <c r="K158" s="55"/>
      <c r="L158" s="55"/>
      <c r="M158" s="55"/>
      <c r="N158" s="84"/>
      <c r="O158" s="85"/>
    </row>
    <row r="159" spans="2:15" x14ac:dyDescent="0.25">
      <c r="B159" s="126"/>
      <c r="C159" s="126"/>
      <c r="D159" s="126"/>
      <c r="E159" s="126"/>
      <c r="F159" s="126"/>
      <c r="G159" s="126"/>
      <c r="H159" s="126"/>
      <c r="I159" s="126"/>
      <c r="J159" s="126"/>
      <c r="K159" s="126"/>
      <c r="L159" s="126"/>
      <c r="M159" s="126"/>
    </row>
  </sheetData>
  <mergeCells count="32">
    <mergeCell ref="K69:K70"/>
    <mergeCell ref="L69:L70"/>
    <mergeCell ref="M69:M70"/>
    <mergeCell ref="N69:N70"/>
    <mergeCell ref="O69:O70"/>
    <mergeCell ref="B65:B68"/>
    <mergeCell ref="C26:E26"/>
    <mergeCell ref="F26:H26"/>
    <mergeCell ref="B28:O28"/>
    <mergeCell ref="E31:E33"/>
    <mergeCell ref="E34:E36"/>
    <mergeCell ref="E37:E39"/>
    <mergeCell ref="E43:E45"/>
    <mergeCell ref="N43:O43"/>
    <mergeCell ref="N45:O45"/>
    <mergeCell ref="E50:I50"/>
    <mergeCell ref="B62:O62"/>
    <mergeCell ref="C25:E25"/>
    <mergeCell ref="F25:H25"/>
    <mergeCell ref="B1:O3"/>
    <mergeCell ref="B4:O4"/>
    <mergeCell ref="B5:O5"/>
    <mergeCell ref="C8:N9"/>
    <mergeCell ref="C10:N10"/>
    <mergeCell ref="E15:E17"/>
    <mergeCell ref="K15:K17"/>
    <mergeCell ref="L15:M17"/>
    <mergeCell ref="C20:M20"/>
    <mergeCell ref="L21:L23"/>
    <mergeCell ref="F23:H23"/>
    <mergeCell ref="C24:E24"/>
    <mergeCell ref="F24:H24"/>
  </mergeCells>
  <conditionalFormatting sqref="K44">
    <cfRule type="cellIs" dxfId="5" priority="4" operator="greaterThan">
      <formula>0</formula>
    </cfRule>
    <cfRule type="cellIs" dxfId="4" priority="5" operator="lessThan">
      <formula>0</formula>
    </cfRule>
    <cfRule type="cellIs" dxfId="3" priority="6" operator="equal">
      <formula>0</formula>
    </cfRule>
  </conditionalFormatting>
  <conditionalFormatting sqref="K56">
    <cfRule type="cellIs" dxfId="2" priority="1" operator="greaterThan">
      <formula>0</formula>
    </cfRule>
    <cfRule type="cellIs" dxfId="1" priority="2" operator="lessThan">
      <formula>0</formula>
    </cfRule>
    <cfRule type="cellIs" dxfId="0" priority="3" operator="equal">
      <formula>0</formula>
    </cfRule>
  </conditionalFormatting>
  <dataValidations count="1">
    <dataValidation type="list" allowBlank="1" showInputMessage="1" showErrorMessage="1" errorTitle="Geen X" error="Je hebt iets anders dan een &quot;X&quot; ingevoerd, nu werkt de formule niet" sqref="C65:C68" xr:uid="{CF1202D0-F62F-4D3E-81B7-6CE940EA3AAA}">
      <formula1>" ,X"</formula1>
    </dataValidation>
  </dataValidations>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Berekeningen</vt:lpstr>
      <vt:lpstr>Groennorm</vt:lpstr>
      <vt:lpstr>Parkeernorm</vt:lpstr>
      <vt:lpstr>Waterberging</vt:lpstr>
      <vt:lpstr>Blanco</vt:lpstr>
    </vt:vector>
  </TitlesOfParts>
  <Company>Gemeente Gemert-Bakel Laarbeek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Spierings, Meggie</dc:creator>
  <cp:lastModifiedBy>Spierings, Meggie</cp:lastModifiedBy>
  <dcterms:created xsi:type="dcterms:W3CDTF">2021-08-03T12:06:47Z</dcterms:created>
  <dcterms:modified xsi:type="dcterms:W3CDTF">2023-06-05T08:54:25Z</dcterms:modified>
</cp:coreProperties>
</file>